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4800" windowHeight="5280" tabRatio="768" activeTab="1"/>
  </bookViews>
  <sheets>
    <sheet name="equal effect in cont and expt" sheetId="1" r:id="rId1"/>
    <sheet name="no effect in control" sheetId="2" r:id="rId2"/>
  </sheets>
  <definedNames/>
  <calcPr fullCalcOnLoad="1"/>
</workbook>
</file>

<file path=xl/comments1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comments2.xml><?xml version="1.0" encoding="utf-8"?>
<comments xmlns="http://schemas.openxmlformats.org/spreadsheetml/2006/main">
  <authors>
    <author>Reviewer</author>
  </authors>
  <commentList>
    <comment ref="E14" authorId="0">
      <text>
        <r>
          <rPr>
            <b/>
            <sz val="8"/>
            <rFont val="Tahoma"/>
            <family val="2"/>
          </rPr>
          <t>Reviewer:</t>
        </r>
        <r>
          <rPr>
            <sz val="8"/>
            <rFont val="Tahoma"/>
            <family val="2"/>
          </rPr>
          <t xml:space="preserve">
One SD of X produces a change in Y equal to this correlation times the extra variation.</t>
        </r>
      </text>
    </comment>
  </commentList>
</comments>
</file>

<file path=xl/sharedStrings.xml><?xml version="1.0" encoding="utf-8"?>
<sst xmlns="http://schemas.openxmlformats.org/spreadsheetml/2006/main" count="246" uniqueCount="60">
  <si>
    <t>SD</t>
  </si>
  <si>
    <t>Mean</t>
  </si>
  <si>
    <t>Alex</t>
  </si>
  <si>
    <t>Ariel</t>
  </si>
  <si>
    <t>Ashley</t>
  </si>
  <si>
    <t>Bernie</t>
  </si>
  <si>
    <t>Casey</t>
  </si>
  <si>
    <t>Chris</t>
  </si>
  <si>
    <t>Corey</t>
  </si>
  <si>
    <t>Courtney</t>
  </si>
  <si>
    <t>Devon</t>
  </si>
  <si>
    <t>Drew</t>
  </si>
  <si>
    <t>Kerry</t>
  </si>
  <si>
    <t>Kim</t>
  </si>
  <si>
    <t>Kylie</t>
  </si>
  <si>
    <t>Lauren</t>
  </si>
  <si>
    <t>Lee</t>
  </si>
  <si>
    <t>Leslie</t>
  </si>
  <si>
    <t>Lindsay</t>
  </si>
  <si>
    <t>Morgan</t>
  </si>
  <si>
    <t>Pat</t>
  </si>
  <si>
    <t>Reilly</t>
  </si>
  <si>
    <t>Sequence:</t>
  </si>
  <si>
    <t>Change in mean</t>
  </si>
  <si>
    <t>Population mean</t>
  </si>
  <si>
    <t>Subject</t>
  </si>
  <si>
    <t>True Y</t>
  </si>
  <si>
    <t xml:space="preserve"> Ypre1</t>
  </si>
  <si>
    <t>True mean</t>
  </si>
  <si>
    <t>True
SD</t>
  </si>
  <si>
    <t xml:space="preserve"> Ypre2</t>
  </si>
  <si>
    <t>Extra
variation</t>
  </si>
  <si>
    <t>Meas.
Error</t>
  </si>
  <si>
    <t xml:space="preserve"> Ypost1</t>
  </si>
  <si>
    <t>Ypost2</t>
  </si>
  <si>
    <t>X</t>
  </si>
  <si>
    <t xml:space="preserve">True
mean </t>
  </si>
  <si>
    <t>Y</t>
  </si>
  <si>
    <t>Grand mean</t>
  </si>
  <si>
    <t>Grand max</t>
  </si>
  <si>
    <t>Grand min</t>
  </si>
  <si>
    <t>Y post1
-pre2</t>
  </si>
  <si>
    <t>Y post2
-pre2</t>
  </si>
  <si>
    <t>Y pre2-pre1</t>
  </si>
  <si>
    <t>Group</t>
  </si>
  <si>
    <t>Control</t>
  </si>
  <si>
    <t>Exptal</t>
  </si>
  <si>
    <r>
      <t xml:space="preserve">Correl. with </t>
    </r>
    <r>
      <rPr>
        <sz val="10"/>
        <rFont val="Symbol"/>
        <family val="1"/>
      </rPr>
      <t></t>
    </r>
    <r>
      <rPr>
        <sz val="10"/>
        <rFont val="Arial"/>
        <family val="0"/>
      </rPr>
      <t>Y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</si>
  <si>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</si>
  <si>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Ypre2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</si>
  <si>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Ypost1</t>
    </r>
  </si>
  <si>
    <r>
      <t xml:space="preserve">True </t>
    </r>
    <r>
      <rPr>
        <sz val="10"/>
        <color indexed="23"/>
        <rFont val="Symbol"/>
        <family val="1"/>
      </rPr>
      <t></t>
    </r>
    <r>
      <rPr>
        <sz val="10"/>
        <color indexed="23"/>
        <rFont val="Arial"/>
        <family val="2"/>
      </rPr>
      <t xml:space="preserve"> Ypost2</t>
    </r>
  </si>
  <si>
    <t>It allows for changes in the mean with each trial, a different error of measurement with each trial, and extra variation representing individual responses.</t>
  </si>
  <si>
    <t>There is also a covariate representing a subject characteristic that correlates with the extra variation, thereby accounting for the individual responses.</t>
  </si>
  <si>
    <t>The spreadsheet is probably too complex to reproduce.  Use it instead to generate data for further analysis.</t>
  </si>
  <si>
    <t xml:space="preserve">See Sportscience 2006 for spreadsheets for analysis of controlled trials. </t>
  </si>
  <si>
    <t>This spreadsheet generates a parallel-groups controlled trial with two pre and two post trials.</t>
  </si>
  <si>
    <t>Control mean</t>
  </si>
  <si>
    <t>Exptal mean</t>
  </si>
  <si>
    <t>For plotting dashed lines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</si>
</sst>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00"/>
    <numFmt numFmtId="165" formatCode="0.0000"/>
    <numFmt numFmtId="166" formatCode="0.000"/>
    <numFmt numFmtId="167" formatCode="0.0000000"/>
    <numFmt numFmtId="168" formatCode="0.000000"/>
    <numFmt numFmtId="169" formatCode="0.0"/>
    <numFmt numFmtId="170" formatCode="0.00000000"/>
    <numFmt numFmtId="171" formatCode="0.000000000"/>
    <numFmt numFmtId="172" formatCode="0.0000000000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sz val="10"/>
      <name val="Symbol"/>
      <family val="1"/>
    </font>
    <font>
      <b/>
      <sz val="10"/>
      <color indexed="12"/>
      <name val="Arial"/>
      <family val="2"/>
    </font>
    <font>
      <sz val="10"/>
      <color indexed="23"/>
      <name val="Arial"/>
      <family val="2"/>
    </font>
    <font>
      <sz val="10"/>
      <color indexed="23"/>
      <name val="Symbol"/>
      <family val="1"/>
    </font>
    <font>
      <b/>
      <sz val="11"/>
      <color indexed="61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169" fontId="0" fillId="0" borderId="0" xfId="0" applyNumberFormat="1" applyAlignment="1">
      <alignment horizontal="center"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0" fillId="39" borderId="0" xfId="0" applyFill="1" applyAlignment="1">
      <alignment/>
    </xf>
    <xf numFmtId="0" fontId="0" fillId="0" borderId="0" xfId="0" applyFill="1" applyAlignment="1">
      <alignment/>
    </xf>
    <xf numFmtId="0" fontId="0" fillId="40" borderId="0" xfId="0" applyFill="1" applyAlignment="1">
      <alignment/>
    </xf>
    <xf numFmtId="169" fontId="0" fillId="37" borderId="0" xfId="0" applyNumberFormat="1" applyFill="1" applyAlignment="1">
      <alignment horizontal="center"/>
    </xf>
    <xf numFmtId="0" fontId="0" fillId="0" borderId="0" xfId="0" applyFill="1" applyAlignment="1">
      <alignment horizontal="right"/>
    </xf>
    <xf numFmtId="0" fontId="0" fillId="39" borderId="0" xfId="0" applyFill="1" applyAlignment="1">
      <alignment horizontal="right"/>
    </xf>
    <xf numFmtId="169" fontId="0" fillId="39" borderId="0" xfId="0" applyNumberFormat="1" applyFill="1" applyAlignment="1">
      <alignment horizontal="center"/>
    </xf>
    <xf numFmtId="0" fontId="0" fillId="36" borderId="10" xfId="0" applyFill="1" applyBorder="1" applyAlignment="1">
      <alignment horizontal="center" wrapText="1"/>
    </xf>
    <xf numFmtId="0" fontId="0" fillId="37" borderId="10" xfId="0" applyFill="1" applyBorder="1" applyAlignment="1">
      <alignment horizontal="center" wrapText="1"/>
    </xf>
    <xf numFmtId="0" fontId="0" fillId="38" borderId="10" xfId="0" applyFill="1" applyBorder="1" applyAlignment="1">
      <alignment horizontal="center" wrapText="1"/>
    </xf>
    <xf numFmtId="169" fontId="0" fillId="38" borderId="0" xfId="0" applyNumberFormat="1" applyFill="1" applyAlignment="1">
      <alignment horizontal="center"/>
    </xf>
    <xf numFmtId="169" fontId="0" fillId="36" borderId="0" xfId="0" applyNumberFormat="1" applyFill="1" applyAlignment="1">
      <alignment horizontal="center"/>
    </xf>
    <xf numFmtId="169" fontId="0" fillId="35" borderId="0" xfId="0" applyNumberFormat="1" applyFill="1" applyAlignment="1">
      <alignment horizontal="center"/>
    </xf>
    <xf numFmtId="0" fontId="0" fillId="0" borderId="0" xfId="0" applyBorder="1" applyAlignment="1">
      <alignment horizontal="center" wrapText="1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39" borderId="0" xfId="0" applyFill="1" applyAlignment="1">
      <alignment horizontal="left"/>
    </xf>
    <xf numFmtId="0" fontId="0" fillId="34" borderId="11" xfId="0" applyFont="1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4" fillId="34" borderId="13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0" fillId="34" borderId="0" xfId="0" applyFill="1" applyBorder="1" applyAlignment="1">
      <alignment horizontal="center" wrapText="1"/>
    </xf>
    <xf numFmtId="0" fontId="4" fillId="34" borderId="0" xfId="0" applyFont="1" applyFill="1" applyBorder="1" applyAlignment="1">
      <alignment horizontal="center"/>
    </xf>
    <xf numFmtId="0" fontId="0" fillId="35" borderId="10" xfId="0" applyFill="1" applyBorder="1" applyAlignment="1">
      <alignment/>
    </xf>
    <xf numFmtId="0" fontId="8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0" xfId="0" applyFill="1" applyAlignment="1">
      <alignment horizontal="left"/>
    </xf>
    <xf numFmtId="169" fontId="8" fillId="35" borderId="0" xfId="0" applyNumberFormat="1" applyFont="1" applyFill="1" applyAlignment="1">
      <alignment horizontal="center"/>
    </xf>
    <xf numFmtId="0" fontId="8" fillId="33" borderId="10" xfId="0" applyFont="1" applyFill="1" applyBorder="1" applyAlignment="1">
      <alignment horizontal="center" wrapText="1"/>
    </xf>
    <xf numFmtId="169" fontId="8" fillId="33" borderId="0" xfId="0" applyNumberFormat="1" applyFont="1" applyFill="1" applyAlignment="1">
      <alignment horizontal="center"/>
    </xf>
    <xf numFmtId="0" fontId="0" fillId="38" borderId="11" xfId="0" applyFont="1" applyFill="1" applyBorder="1" applyAlignment="1">
      <alignment horizontal="center" wrapText="1"/>
    </xf>
    <xf numFmtId="0" fontId="0" fillId="38" borderId="12" xfId="0" applyFill="1" applyBorder="1" applyAlignment="1">
      <alignment horizontal="center" wrapText="1"/>
    </xf>
    <xf numFmtId="0" fontId="10" fillId="38" borderId="13" xfId="0" applyFont="1" applyFill="1" applyBorder="1" applyAlignment="1">
      <alignment horizontal="center"/>
    </xf>
    <xf numFmtId="0" fontId="4" fillId="38" borderId="13" xfId="0" applyFont="1" applyFill="1" applyBorder="1" applyAlignment="1">
      <alignment horizontal="center"/>
    </xf>
    <xf numFmtId="0" fontId="0" fillId="38" borderId="0" xfId="0" applyFill="1" applyBorder="1" applyAlignment="1">
      <alignment horizontal="center" wrapText="1"/>
    </xf>
    <xf numFmtId="0" fontId="4" fillId="38" borderId="0" xfId="0" applyFont="1" applyFill="1" applyBorder="1" applyAlignment="1">
      <alignment horizontal="center"/>
    </xf>
    <xf numFmtId="0" fontId="0" fillId="38" borderId="10" xfId="0" applyFill="1" applyBorder="1" applyAlignment="1">
      <alignment/>
    </xf>
    <xf numFmtId="169" fontId="8" fillId="38" borderId="0" xfId="0" applyNumberFormat="1" applyFont="1" applyFill="1" applyAlignment="1">
      <alignment horizontal="center"/>
    </xf>
    <xf numFmtId="0" fontId="8" fillId="38" borderId="10" xfId="0" applyFont="1" applyFill="1" applyBorder="1" applyAlignment="1">
      <alignment horizontal="center" wrapText="1"/>
    </xf>
    <xf numFmtId="169" fontId="8" fillId="39" borderId="0" xfId="0" applyNumberFormat="1" applyFont="1" applyFill="1" applyAlignment="1">
      <alignment horizontal="center"/>
    </xf>
    <xf numFmtId="169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-0.133"/>
          <c:w val="0.955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expt'!$L$54:$L$55</c:f>
              <c:numCache/>
            </c:numRef>
          </c:yVal>
          <c:smooth val="0"/>
        </c:ser>
        <c:axId val="36046990"/>
        <c:axId val="55987455"/>
      </c:scatterChart>
      <c:valAx>
        <c:axId val="360469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987455"/>
        <c:crosses val="autoZero"/>
        <c:crossBetween val="midCat"/>
        <c:dispUnits/>
      </c:valAx>
      <c:valAx>
        <c:axId val="5598745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046990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expt'!$N$54:$N$55</c:f>
              <c:numCache/>
            </c:numRef>
          </c:yVal>
          <c:smooth val="0"/>
        </c:ser>
        <c:axId val="34125048"/>
        <c:axId val="38689977"/>
      </c:scatterChart>
      <c:valAx>
        <c:axId val="341250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689977"/>
        <c:crosses val="autoZero"/>
        <c:crossBetween val="midCat"/>
        <c:dispUnits/>
      </c:valAx>
      <c:valAx>
        <c:axId val="3868997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12504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0635"/>
          <c:w val="0.96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'equal effect in cont and expt'!$F$30:$I$30</c:f>
                <c:numCache>
                  <c:ptCount val="4"/>
                  <c:pt idx="0">
                    <c:v>1.4328680378956107</c:v>
                  </c:pt>
                  <c:pt idx="1">
                    <c:v>1.4994340716330417</c:v>
                  </c:pt>
                  <c:pt idx="2">
                    <c:v>2.455159828641739</c:v>
                  </c:pt>
                  <c:pt idx="3">
                    <c:v>2.344577999440974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'equal effect in cont and expt'!$F$52:$I$52</c:f>
                <c:numCache>
                  <c:ptCount val="4"/>
                  <c:pt idx="0">
                    <c:v>1.2700136666508508</c:v>
                  </c:pt>
                  <c:pt idx="1">
                    <c:v>0.9880898320903533</c:v>
                  </c:pt>
                  <c:pt idx="2">
                    <c:v>1.6921816939792695</c:v>
                  </c:pt>
                  <c:pt idx="3">
                    <c:v>1.3227994691321185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'equal effect in cont and expt'!$F$17:$I$17</c:f>
              <c:strCache/>
            </c:strRef>
          </c:cat>
          <c:val>
            <c:numRef>
              <c:f>'equal effect in cont and expt'!$F$51:$I$51</c:f>
              <c:numCache/>
            </c:numRef>
          </c:val>
          <c:smooth val="0"/>
        </c:ser>
        <c:marker val="1"/>
        <c:axId val="12665474"/>
        <c:axId val="46880403"/>
      </c:lineChart>
      <c:catAx>
        <c:axId val="126654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880403"/>
        <c:crosses val="autoZero"/>
        <c:auto val="1"/>
        <c:lblOffset val="100"/>
        <c:tickLblSkip val="1"/>
        <c:noMultiLvlLbl val="0"/>
      </c:catAx>
      <c:valAx>
        <c:axId val="468804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6654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expt'!$E$18:$E$27</c:f>
              <c:numCache/>
            </c:numRef>
          </c:xVal>
          <c:yVal>
            <c:numRef>
              <c:f>'equal effect in cont and expt'!$M$18:$M$27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'equal effect in cont and expt'!$E$40:$E$49</c:f>
              <c:numCache/>
            </c:numRef>
          </c:xVal>
          <c:yVal>
            <c:numRef>
              <c:f>'equal effect in cont and expt'!$M$40:$M$49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expt'!$E$64:$E$65</c:f>
              <c:numCache/>
            </c:numRef>
          </c:xVal>
          <c:yVal>
            <c:numRef>
              <c:f>'equal effect in cont and expt'!$F$64:$F$65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expt'!$E$58:$E$59</c:f>
              <c:numCache/>
            </c:numRef>
          </c:xVal>
          <c:yVal>
            <c:numRef>
              <c:f>'equal effect in cont and expt'!$F$58:$F$59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expt'!$E$61:$E$62</c:f>
              <c:numCache/>
            </c:numRef>
          </c:xVal>
          <c:yVal>
            <c:numRef>
              <c:f>'equal effect in cont and expt'!$F$61:$F$62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expt'!$E$67:$E$68</c:f>
              <c:numCache/>
            </c:numRef>
          </c:xVal>
          <c:yVal>
            <c:numRef>
              <c:f>'equal effect in cont and expt'!$F$67:$F$68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expt'!$H$58:$H$59</c:f>
              <c:numCache/>
            </c:numRef>
          </c:xVal>
          <c:yVal>
            <c:numRef>
              <c:f>'equal effect in cont and expt'!$G$58:$G$59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'equal effect in cont and expt'!$H$61:$H$62</c:f>
              <c:numCache/>
            </c:numRef>
          </c:xVal>
          <c:yVal>
            <c:numRef>
              <c:f>'equal effect in cont and expt'!$G$61:$G$62</c:f>
              <c:numCache/>
            </c:numRef>
          </c:yVal>
          <c:smooth val="0"/>
        </c:ser>
        <c:axId val="19270444"/>
        <c:axId val="39216269"/>
      </c:scatterChart>
      <c:valAx>
        <c:axId val="19270444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39216269"/>
        <c:crossesAt val="-10"/>
        <c:crossBetween val="midCat"/>
        <c:dispUnits/>
        <c:majorUnit val="5"/>
        <c:minorUnit val="1"/>
      </c:valAx>
      <c:valAx>
        <c:axId val="39216269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19270444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pre2-pre1</a:t>
            </a:r>
          </a:p>
        </c:rich>
      </c:tx>
      <c:layout>
        <c:manualLayout>
          <c:xMode val="factor"/>
          <c:yMode val="factor"/>
          <c:x val="-0.3555"/>
          <c:y val="-0.0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25"/>
          <c:y val="-0.133"/>
          <c:w val="0.92825"/>
          <c:h val="0.872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control'!$L$18:$L$27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control'!$L$40:$L$49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control'!$L$54:$L$55</c:f>
              <c:numCache/>
            </c:numRef>
          </c:yVal>
          <c:smooth val="0"/>
        </c:ser>
        <c:axId val="17402102"/>
        <c:axId val="22401191"/>
      </c:scatterChart>
      <c:valAx>
        <c:axId val="17402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.05475"/>
              <c:y val="0.007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01191"/>
        <c:crosses val="autoZero"/>
        <c:crossBetween val="midCat"/>
        <c:dispUnits/>
      </c:valAx>
      <c:valAx>
        <c:axId val="2240119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402102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775"/>
          <c:y val="0.2985"/>
          <c:w val="0.369"/>
          <c:h val="0.4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post2-pre2</a:t>
            </a:r>
          </a:p>
        </c:rich>
      </c:tx>
      <c:layout>
        <c:manualLayout>
          <c:xMode val="factor"/>
          <c:yMode val="factor"/>
          <c:x val="-0.32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325"/>
          <c:y val="0.0985"/>
          <c:w val="1"/>
          <c:h val="0.5845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control'!$N$18:$N$27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control'!$N$40:$N$49</c:f>
              <c:numCache/>
            </c:numRef>
          </c:yVal>
          <c:smooth val="0"/>
        </c:ser>
        <c:ser>
          <c:idx val="2"/>
          <c:order val="2"/>
          <c:tx>
            <c:v>Mean X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control'!$N$54:$N$55</c:f>
              <c:numCache/>
            </c:numRef>
          </c:yVal>
          <c:smooth val="0"/>
        </c:ser>
        <c:axId val="284128"/>
        <c:axId val="2557153"/>
      </c:scatterChart>
      <c:valAx>
        <c:axId val="284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7153"/>
        <c:crosses val="autoZero"/>
        <c:crossBetween val="midCat"/>
        <c:dispUnits/>
      </c:valAx>
      <c:valAx>
        <c:axId val="255715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4128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45"/>
          <c:y val="0.617"/>
          <c:w val="0.50225"/>
          <c:h val="0.3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</a:t>
            </a:r>
          </a:p>
        </c:rich>
      </c:tx>
      <c:layout>
        <c:manualLayout>
          <c:xMode val="factor"/>
          <c:yMode val="factor"/>
          <c:x val="-0.4622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25"/>
          <c:y val="0.0635"/>
          <c:w val="0.98675"/>
          <c:h val="0.7835"/>
        </c:manualLayout>
      </c:layout>
      <c:lineChart>
        <c:grouping val="standard"/>
        <c:varyColors val="0"/>
        <c:ser>
          <c:idx val="0"/>
          <c:order val="0"/>
          <c:tx>
            <c:v>Group 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minus"/>
            <c:errValType val="cust"/>
            <c:minus>
              <c:numRef>
                <c:f>'no effect in control'!$F$30:$I$30</c:f>
                <c:numCache>
                  <c:ptCount val="4"/>
                  <c:pt idx="0">
                    <c:v>1.3652298401848184</c:v>
                  </c:pt>
                  <c:pt idx="1">
                    <c:v>1.467207344541796</c:v>
                  </c:pt>
                  <c:pt idx="2">
                    <c:v>1.3112067786284385</c:v>
                  </c:pt>
                  <c:pt idx="3">
                    <c:v>0.6893420220063959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control'!$F$29:$I$29</c:f>
              <c:numCache/>
            </c:numRef>
          </c:val>
          <c:smooth val="0"/>
        </c:ser>
        <c:ser>
          <c:idx val="1"/>
          <c:order val="1"/>
          <c:tx>
            <c:v>Group B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plus"/>
            <c:errValType val="cust"/>
            <c:plus>
              <c:numRef>
                <c:f>'no effect in control'!$F$52:$I$52</c:f>
                <c:numCache>
                  <c:ptCount val="4"/>
                  <c:pt idx="0">
                    <c:v>1.7094005616431136</c:v>
                  </c:pt>
                  <c:pt idx="1">
                    <c:v>1.976499627454211</c:v>
                  </c:pt>
                  <c:pt idx="2">
                    <c:v>2.8096881235968225</c:v>
                  </c:pt>
                  <c:pt idx="3">
                    <c:v>1.3690296392963186</c:v>
                  </c:pt>
                </c:numCache>
              </c:numRef>
            </c:pl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Ref>
              <c:f>'no effect in control'!$F$17:$I$17</c:f>
              <c:strCache/>
            </c:strRef>
          </c:cat>
          <c:val>
            <c:numRef>
              <c:f>'no effect in control'!$F$51:$I$51</c:f>
              <c:numCache/>
            </c:numRef>
          </c:val>
          <c:smooth val="0"/>
        </c:ser>
        <c:marker val="1"/>
        <c:axId val="23014378"/>
        <c:axId val="5802811"/>
      </c:line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7775"/>
          <c:y val="0.83075"/>
          <c:w val="0.50225"/>
          <c:h val="0.16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Y post1-pre2</a:t>
            </a:r>
          </a:p>
        </c:rich>
      </c:tx>
      <c:layout>
        <c:manualLayout>
          <c:xMode val="factor"/>
          <c:yMode val="factor"/>
          <c:x val="-0.321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5"/>
          <c:y val="0.0635"/>
          <c:w val="0.96975"/>
          <c:h val="0.689"/>
        </c:manualLayout>
      </c:layout>
      <c:scatterChart>
        <c:scatterStyle val="lineMarker"/>
        <c:varyColors val="0"/>
        <c:ser>
          <c:idx val="0"/>
          <c:order val="0"/>
          <c:tx>
            <c:v>Group 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trendline>
            <c:name>Group A</c:name>
            <c:spPr>
              <a:ln w="25400">
                <a:solidFill>
                  <a:srgbClr val="0000FF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control'!$E$18:$E$27</c:f>
              <c:numCache/>
            </c:numRef>
          </c:xVal>
          <c:yVal>
            <c:numRef>
              <c:f>'no effect in control'!$M$18:$M$27</c:f>
              <c:numCache/>
            </c:numRef>
          </c:yVal>
          <c:smooth val="0"/>
        </c:ser>
        <c:ser>
          <c:idx val="1"/>
          <c:order val="1"/>
          <c:tx>
            <c:v>Group B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trendline>
            <c:name>Group B</c:name>
            <c:spPr>
              <a:ln w="25400">
                <a:solidFill>
                  <a:srgbClr val="FF0000"/>
                </a:solidFill>
              </a:ln>
            </c:spPr>
            <c:trendlineType val="linear"/>
            <c:dispEq val="0"/>
            <c:dispRSqr val="0"/>
          </c:trendline>
          <c:xVal>
            <c:numRef>
              <c:f>'no effect in control'!$E$40:$E$49</c:f>
              <c:numCache/>
            </c:numRef>
          </c:xVal>
          <c:yVal>
            <c:numRef>
              <c:f>'no effect in control'!$M$40:$M$49</c:f>
              <c:numCache/>
            </c:numRef>
          </c:yVal>
          <c:smooth val="0"/>
        </c:ser>
        <c:ser>
          <c:idx val="2"/>
          <c:order val="2"/>
          <c:tx>
            <c:v>Grand mean X</c:v>
          </c:tx>
          <c:spPr>
            <a:ln w="127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control'!$E$64:$E$65</c:f>
              <c:numCache/>
            </c:numRef>
          </c:xVal>
          <c:yVal>
            <c:numRef>
              <c:f>'no effect in control'!$F$64:$F$65</c:f>
              <c:numCache/>
            </c:numRef>
          </c:yVal>
          <c:smooth val="0"/>
        </c:ser>
        <c:ser>
          <c:idx val="3"/>
          <c:order val="3"/>
          <c:tx>
            <c:v>Cont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control'!$E$58:$E$59</c:f>
              <c:numCache/>
            </c:numRef>
          </c:xVal>
          <c:yVal>
            <c:numRef>
              <c:f>'no effect in control'!$F$58:$F$59</c:f>
              <c:numCache/>
            </c:numRef>
          </c:yVal>
          <c:smooth val="0"/>
        </c:ser>
        <c:ser>
          <c:idx val="4"/>
          <c:order val="4"/>
          <c:tx>
            <c:v>Expt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control'!$E$61:$E$62</c:f>
              <c:numCache/>
            </c:numRef>
          </c:xVal>
          <c:yVal>
            <c:numRef>
              <c:f>'no effect in control'!$F$61:$F$62</c:f>
              <c:numCache/>
            </c:numRef>
          </c:yVal>
          <c:smooth val="0"/>
        </c:ser>
        <c:ser>
          <c:idx val="5"/>
          <c:order val="5"/>
          <c:tx>
            <c:v>Pop mean X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control'!$E$67:$E$68</c:f>
              <c:numCache/>
            </c:numRef>
          </c:xVal>
          <c:yVal>
            <c:numRef>
              <c:f>'no effect in control'!$F$67:$F$68</c:f>
              <c:numCache/>
            </c:numRef>
          </c:yVal>
          <c:smooth val="0"/>
        </c:ser>
        <c:ser>
          <c:idx val="6"/>
          <c:order val="6"/>
          <c:tx>
            <c:v>cont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control'!$H$58:$H$59</c:f>
              <c:numCache/>
            </c:numRef>
          </c:xVal>
          <c:yVal>
            <c:numRef>
              <c:f>'no effect in control'!$G$58:$G$59</c:f>
              <c:numCache/>
            </c:numRef>
          </c:yVal>
          <c:smooth val="0"/>
        </c:ser>
        <c:ser>
          <c:idx val="7"/>
          <c:order val="7"/>
          <c:tx>
            <c:v>expt mean Y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'no effect in control'!$H$61:$H$62</c:f>
              <c:numCache/>
            </c:numRef>
          </c:xVal>
          <c:yVal>
            <c:numRef>
              <c:f>'no effect in control'!$G$61:$G$62</c:f>
              <c:numCache/>
            </c:numRef>
          </c:yVal>
          <c:smooth val="0"/>
        </c:ser>
        <c:axId val="52225300"/>
        <c:axId val="265653"/>
      </c:scatterChart>
      <c:valAx>
        <c:axId val="52225300"/>
        <c:scaling>
          <c:orientation val="minMax"/>
          <c:max val="105"/>
          <c:min val="7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0"/>
              <c:y val="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5653"/>
        <c:crossesAt val="-10"/>
        <c:crossBetween val="midCat"/>
        <c:dispUnits/>
        <c:majorUnit val="5"/>
        <c:minorUnit val="1"/>
      </c:valAx>
      <c:valAx>
        <c:axId val="265653"/>
        <c:scaling>
          <c:orientation val="minMax"/>
          <c:max val="4"/>
          <c:min val="-12"/>
        </c:scaling>
        <c:axPos val="l"/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52225300"/>
        <c:crossesAt val="75"/>
        <c:crossBetween val="midCat"/>
        <c:dispUnits/>
        <c:majorUnit val="4"/>
        <c:min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77875"/>
          <c:w val="0.378"/>
          <c:h val="0.18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C0C0C0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180975</xdr:colOff>
      <xdr:row>27</xdr:row>
      <xdr:rowOff>0</xdr:rowOff>
    </xdr:from>
    <xdr:to>
      <xdr:col>18</xdr:col>
      <xdr:colOff>352425</xdr:colOff>
      <xdr:row>30</xdr:row>
      <xdr:rowOff>28575</xdr:rowOff>
    </xdr:to>
    <xdr:graphicFrame>
      <xdr:nvGraphicFramePr>
        <xdr:cNvPr id="1" name="Chart 1"/>
        <xdr:cNvGraphicFramePr/>
      </xdr:nvGraphicFramePr>
      <xdr:xfrm>
        <a:off x="6696075" y="5076825"/>
        <a:ext cx="2228850" cy="51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219075</xdr:colOff>
      <xdr:row>39</xdr:row>
      <xdr:rowOff>66675</xdr:rowOff>
    </xdr:from>
    <xdr:to>
      <xdr:col>18</xdr:col>
      <xdr:colOff>390525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6734175" y="7820025"/>
        <a:ext cx="2228850" cy="1552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14</xdr:col>
      <xdr:colOff>180975</xdr:colOff>
      <xdr:row>16</xdr:row>
      <xdr:rowOff>47625</xdr:rowOff>
    </xdr:from>
    <xdr:to>
      <xdr:col>18</xdr:col>
      <xdr:colOff>352425</xdr:colOff>
      <xdr:row>27</xdr:row>
      <xdr:rowOff>0</xdr:rowOff>
    </xdr:to>
    <xdr:graphicFrame>
      <xdr:nvGraphicFramePr>
        <xdr:cNvPr id="3" name="Chart 3"/>
        <xdr:cNvGraphicFramePr/>
      </xdr:nvGraphicFramePr>
      <xdr:xfrm>
        <a:off x="6696075" y="3190875"/>
        <a:ext cx="22288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409575</xdr:colOff>
      <xdr:row>32</xdr:row>
      <xdr:rowOff>76200</xdr:rowOff>
    </xdr:from>
    <xdr:to>
      <xdr:col>19</xdr:col>
      <xdr:colOff>257175</xdr:colOff>
      <xdr:row>46</xdr:row>
      <xdr:rowOff>133350</xdr:rowOff>
    </xdr:to>
    <xdr:graphicFrame>
      <xdr:nvGraphicFramePr>
        <xdr:cNvPr id="4" name="Chart 4"/>
        <xdr:cNvGraphicFramePr/>
      </xdr:nvGraphicFramePr>
      <xdr:xfrm>
        <a:off x="6410325" y="5962650"/>
        <a:ext cx="2933700" cy="3057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W68"/>
  <sheetViews>
    <sheetView zoomScalePageLayoutView="0" workbookViewId="0" topLeftCell="A26">
      <selection activeCell="U35" sqref="U35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-2</v>
      </c>
      <c r="I11" s="34">
        <v>-2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-0.9</v>
      </c>
      <c r="F15" s="34">
        <v>0</v>
      </c>
      <c r="G15" s="34">
        <v>0</v>
      </c>
      <c r="H15" s="34">
        <v>2</v>
      </c>
      <c r="I15" s="34">
        <v>2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5.113715704698844</v>
      </c>
      <c r="E18" s="24">
        <f aca="true" ca="1" t="shared" si="1" ref="E18:E27">$E$11+$E$13*NORMSINV(RAND())</f>
        <v>88.50500863688947</v>
      </c>
      <c r="F18" s="23">
        <f aca="true" ca="1" t="shared" si="2" ref="F18:F27">D18+F$11+T18+F$13*NORMSINV(RAND())</f>
        <v>4.746210164974546</v>
      </c>
      <c r="G18" s="23">
        <f aca="true" ca="1" t="shared" si="3" ref="G18:G27">D18+G$11+U18+G$13*NORMSINV(RAND())</f>
        <v>6.250933783443221</v>
      </c>
      <c r="H18" s="23">
        <f aca="true" ca="1" t="shared" si="4" ref="H18:H27">D18+H$11+V18+H$13*NORMSINV(RAND())</f>
        <v>3.247270220524741</v>
      </c>
      <c r="I18" s="23">
        <f aca="true" ca="1" t="shared" si="5" ref="I18:I27">D18+I$11+W18+I$13*NORMSINV(RAND())</f>
        <v>3.108343245335723</v>
      </c>
      <c r="J18" s="5"/>
      <c r="L18" s="15">
        <f aca="true" t="shared" si="6" ref="L18:L27">G18-F18</f>
        <v>1.5047236184686756</v>
      </c>
      <c r="M18" s="15">
        <f aca="true" t="shared" si="7" ref="M18:M27">H18-G18</f>
        <v>-3.0036635629184802</v>
      </c>
      <c r="N18" s="15">
        <f aca="true" t="shared" si="8" ref="N18:N27">I18-G18</f>
        <v>-3.1425905381074983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-0.10923657971408574</v>
      </c>
      <c r="W18" s="44">
        <f aca="true" ca="1" t="shared" si="12" ref="W18:W27">I$15*($E$15*(E18-$E$11)/$E$13+SQRT(1-$E$15^2)*NORMSINV(RAND()))</f>
        <v>0.5055376587109428</v>
      </c>
    </row>
    <row r="19" spans="2:23" ht="12.75">
      <c r="B19" s="8" t="s">
        <v>45</v>
      </c>
      <c r="C19" s="41" t="s">
        <v>3</v>
      </c>
      <c r="D19" s="42">
        <f ca="1" t="shared" si="0"/>
        <v>5.8562342665911595</v>
      </c>
      <c r="E19" s="24">
        <f ca="1" t="shared" si="1"/>
        <v>97.4559299881361</v>
      </c>
      <c r="F19" s="23">
        <f ca="1" t="shared" si="2"/>
        <v>6.155004053794032</v>
      </c>
      <c r="G19" s="23">
        <f ca="1" t="shared" si="3"/>
        <v>6.465465724972063</v>
      </c>
      <c r="H19" s="23">
        <f ca="1" t="shared" si="4"/>
        <v>0.6786174312322</v>
      </c>
      <c r="I19" s="23">
        <f ca="1" t="shared" si="5"/>
        <v>1.3464735195790332</v>
      </c>
      <c r="J19" s="5"/>
      <c r="L19" s="15">
        <f t="shared" si="6"/>
        <v>0.3104616711780306</v>
      </c>
      <c r="M19" s="15">
        <f t="shared" si="7"/>
        <v>-5.786848293739863</v>
      </c>
      <c r="N19" s="15">
        <f t="shared" si="8"/>
        <v>-5.118992205393029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-2.2503477054681533</v>
      </c>
      <c r="W19" s="44">
        <f ca="1" t="shared" si="12"/>
        <v>-2.369487159639829</v>
      </c>
    </row>
    <row r="20" spans="2:23" ht="12.75">
      <c r="B20" s="8" t="s">
        <v>45</v>
      </c>
      <c r="C20" s="41" t="s">
        <v>4</v>
      </c>
      <c r="D20" s="42">
        <f ca="1" t="shared" si="0"/>
        <v>5.868963493783241</v>
      </c>
      <c r="E20" s="24">
        <f ca="1" t="shared" si="1"/>
        <v>72.62302480886063</v>
      </c>
      <c r="F20" s="23">
        <f ca="1" t="shared" si="2"/>
        <v>5.522855390970784</v>
      </c>
      <c r="G20" s="23">
        <f ca="1" t="shared" si="3"/>
        <v>5.586002977704188</v>
      </c>
      <c r="H20" s="23">
        <f ca="1" t="shared" si="4"/>
        <v>10.107064705186598</v>
      </c>
      <c r="I20" s="23">
        <f ca="1" t="shared" si="5"/>
        <v>8.414306736499997</v>
      </c>
      <c r="J20" s="5"/>
      <c r="L20" s="15">
        <f t="shared" si="6"/>
        <v>0.06314758673340481</v>
      </c>
      <c r="M20" s="15">
        <f t="shared" si="7"/>
        <v>4.52106172748241</v>
      </c>
      <c r="N20" s="15">
        <f t="shared" si="8"/>
        <v>2.8283037587958084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5.370275596977638</v>
      </c>
      <c r="W20" s="44">
        <f ca="1" t="shared" si="12"/>
        <v>5.394881355381571</v>
      </c>
    </row>
    <row r="21" spans="2:23" ht="12.75">
      <c r="B21" s="8" t="s">
        <v>45</v>
      </c>
      <c r="C21" s="41" t="s">
        <v>5</v>
      </c>
      <c r="D21" s="42">
        <f ca="1" t="shared" si="0"/>
        <v>7.190370819766569</v>
      </c>
      <c r="E21" s="24">
        <f ca="1" t="shared" si="1"/>
        <v>94.21481761415536</v>
      </c>
      <c r="F21" s="23">
        <f ca="1" t="shared" si="2"/>
        <v>8.04759894267127</v>
      </c>
      <c r="G21" s="23">
        <f ca="1" t="shared" si="3"/>
        <v>6.808129423443248</v>
      </c>
      <c r="H21" s="23">
        <f ca="1" t="shared" si="4"/>
        <v>3.4554489738824685</v>
      </c>
      <c r="I21" s="23">
        <f ca="1" t="shared" si="5"/>
        <v>2.1920440340373335</v>
      </c>
      <c r="J21" s="5"/>
      <c r="L21" s="15">
        <f t="shared" si="6"/>
        <v>-1.239469519228022</v>
      </c>
      <c r="M21" s="15">
        <f t="shared" si="7"/>
        <v>-3.352680449560779</v>
      </c>
      <c r="N21" s="15">
        <f t="shared" si="8"/>
        <v>-4.616085389405914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-2.529562456356107</v>
      </c>
      <c r="W21" s="44">
        <f ca="1" t="shared" si="12"/>
        <v>-1.1274184759246317</v>
      </c>
    </row>
    <row r="22" spans="2:23" ht="12.75">
      <c r="B22" s="8" t="s">
        <v>45</v>
      </c>
      <c r="C22" s="41" t="s">
        <v>6</v>
      </c>
      <c r="D22" s="42">
        <f ca="1" t="shared" si="0"/>
        <v>5.457494842682167</v>
      </c>
      <c r="E22" s="24">
        <f ca="1" t="shared" si="1"/>
        <v>89.75304215889392</v>
      </c>
      <c r="F22" s="23">
        <f ca="1" t="shared" si="2"/>
        <v>6.944137955948753</v>
      </c>
      <c r="G22" s="23">
        <f ca="1" t="shared" si="3"/>
        <v>5.70223898872053</v>
      </c>
      <c r="H22" s="23">
        <f ca="1" t="shared" si="4"/>
        <v>4.848585573531496</v>
      </c>
      <c r="I22" s="23">
        <f ca="1" t="shared" si="5"/>
        <v>4.835564103330272</v>
      </c>
      <c r="J22" s="5"/>
      <c r="L22" s="15">
        <f t="shared" si="6"/>
        <v>-1.2418989672282228</v>
      </c>
      <c r="M22" s="15">
        <f t="shared" si="7"/>
        <v>-0.8536534151890338</v>
      </c>
      <c r="N22" s="15">
        <f t="shared" si="8"/>
        <v>-0.8666748853902577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0.10236411682058887</v>
      </c>
      <c r="W22" s="44">
        <f ca="1" t="shared" si="12"/>
        <v>1.8210125836010462</v>
      </c>
    </row>
    <row r="23" spans="2:23" ht="12.75">
      <c r="B23" s="8" t="s">
        <v>45</v>
      </c>
      <c r="C23" s="41" t="s">
        <v>7</v>
      </c>
      <c r="D23" s="42">
        <f ca="1" t="shared" si="0"/>
        <v>5.8689389181085625</v>
      </c>
      <c r="E23" s="24">
        <f ca="1" t="shared" si="1"/>
        <v>83.20143734273412</v>
      </c>
      <c r="F23" s="23">
        <f ca="1" t="shared" si="2"/>
        <v>7.200642651417464</v>
      </c>
      <c r="G23" s="23">
        <f ca="1" t="shared" si="3"/>
        <v>6.04037603913894</v>
      </c>
      <c r="H23" s="23">
        <f ca="1" t="shared" si="4"/>
        <v>6.502135838732133</v>
      </c>
      <c r="I23" s="23">
        <f ca="1" t="shared" si="5"/>
        <v>6.132256242163144</v>
      </c>
      <c r="J23" s="5"/>
      <c r="L23" s="15">
        <f t="shared" si="6"/>
        <v>-1.160266612278524</v>
      </c>
      <c r="M23" s="15">
        <f t="shared" si="7"/>
        <v>0.46175979959319235</v>
      </c>
      <c r="N23" s="15">
        <f t="shared" si="8"/>
        <v>0.09188020302420341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2.6193118892921343</v>
      </c>
      <c r="W23" s="44">
        <f ca="1" t="shared" si="12"/>
        <v>2.052338903365513</v>
      </c>
    </row>
    <row r="24" spans="2:23" ht="12.75">
      <c r="B24" s="8" t="s">
        <v>45</v>
      </c>
      <c r="C24" s="41" t="s">
        <v>8</v>
      </c>
      <c r="D24" s="42">
        <f ca="1" t="shared" si="0"/>
        <v>4.1248723361109425</v>
      </c>
      <c r="E24" s="24">
        <f ca="1" t="shared" si="1"/>
        <v>83.52624013778993</v>
      </c>
      <c r="F24" s="23">
        <f ca="1" t="shared" si="2"/>
        <v>3.5452454421570114</v>
      </c>
      <c r="G24" s="23">
        <f ca="1" t="shared" si="3"/>
        <v>2.535653180297233</v>
      </c>
      <c r="H24" s="23">
        <f ca="1" t="shared" si="4"/>
        <v>5.850789312987192</v>
      </c>
      <c r="I24" s="23">
        <f ca="1" t="shared" si="5"/>
        <v>5.675736618214399</v>
      </c>
      <c r="J24" s="5"/>
      <c r="L24" s="15">
        <f t="shared" si="6"/>
        <v>-1.0095922618597784</v>
      </c>
      <c r="M24" s="15">
        <f t="shared" si="7"/>
        <v>3.3151361326899593</v>
      </c>
      <c r="N24" s="15">
        <f t="shared" si="8"/>
        <v>3.1400834379171663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2.792046484481428</v>
      </c>
      <c r="W24" s="44">
        <f ca="1" t="shared" si="12"/>
        <v>1.8023546220363018</v>
      </c>
    </row>
    <row r="25" spans="2:23" ht="12.75">
      <c r="B25" s="8" t="s">
        <v>45</v>
      </c>
      <c r="C25" s="41" t="s">
        <v>9</v>
      </c>
      <c r="D25" s="42">
        <f ca="1" t="shared" si="0"/>
        <v>7.631728691077789</v>
      </c>
      <c r="E25" s="24">
        <f ca="1" t="shared" si="1"/>
        <v>87.64450821519935</v>
      </c>
      <c r="F25" s="23">
        <f ca="1" t="shared" si="2"/>
        <v>7.415474468958138</v>
      </c>
      <c r="G25" s="23">
        <f ca="1" t="shared" si="3"/>
        <v>7.6887751993830085</v>
      </c>
      <c r="H25" s="23">
        <f ca="1" t="shared" si="4"/>
        <v>6.038202564106541</v>
      </c>
      <c r="I25" s="23">
        <f ca="1" t="shared" si="5"/>
        <v>5.85340815500289</v>
      </c>
      <c r="J25" s="5"/>
      <c r="L25" s="15">
        <f t="shared" si="6"/>
        <v>0.2733007304248707</v>
      </c>
      <c r="M25" s="15">
        <f t="shared" si="7"/>
        <v>-1.6505726352764674</v>
      </c>
      <c r="N25" s="15">
        <f t="shared" si="8"/>
        <v>-1.8353670443801189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1.227561029947297</v>
      </c>
      <c r="W25" s="44">
        <f ca="1" t="shared" si="12"/>
        <v>0.20401644076871783</v>
      </c>
    </row>
    <row r="26" spans="2:23" ht="12.75">
      <c r="B26" s="8" t="s">
        <v>45</v>
      </c>
      <c r="C26" s="41" t="s">
        <v>10</v>
      </c>
      <c r="D26" s="42">
        <f ca="1" t="shared" si="0"/>
        <v>6.515365744627124</v>
      </c>
      <c r="E26" s="24">
        <f ca="1" t="shared" si="1"/>
        <v>87.23318139870705</v>
      </c>
      <c r="F26" s="23">
        <f ca="1" t="shared" si="2"/>
        <v>6.653015124584279</v>
      </c>
      <c r="G26" s="23">
        <f ca="1" t="shared" si="3"/>
        <v>7.999577873005208</v>
      </c>
      <c r="H26" s="23">
        <f ca="1" t="shared" si="4"/>
        <v>5.1620175927261265</v>
      </c>
      <c r="I26" s="23">
        <f ca="1" t="shared" si="5"/>
        <v>4.961179368607411</v>
      </c>
      <c r="J26" s="5"/>
      <c r="L26" s="15">
        <f t="shared" si="6"/>
        <v>1.3465627484209293</v>
      </c>
      <c r="M26" s="15">
        <f t="shared" si="7"/>
        <v>-2.8375602802790816</v>
      </c>
      <c r="N26" s="15">
        <f t="shared" si="8"/>
        <v>-3.0383985043977972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0.8844115837507126</v>
      </c>
      <c r="W26" s="44">
        <f ca="1" t="shared" si="12"/>
        <v>0.9914577185664224</v>
      </c>
    </row>
    <row r="27" spans="2:23" ht="12.75">
      <c r="B27" s="8" t="s">
        <v>45</v>
      </c>
      <c r="C27" s="41" t="s">
        <v>11</v>
      </c>
      <c r="D27" s="42">
        <f ca="1" t="shared" si="0"/>
        <v>6.350421924916203</v>
      </c>
      <c r="E27" s="24">
        <f ca="1" t="shared" si="1"/>
        <v>92.87741115930544</v>
      </c>
      <c r="F27" s="23">
        <f ca="1" t="shared" si="2"/>
        <v>7.8203169305385725</v>
      </c>
      <c r="G27" s="23">
        <f ca="1" t="shared" si="3"/>
        <v>5.525935141546945</v>
      </c>
      <c r="H27" s="23">
        <f ca="1" t="shared" si="4"/>
        <v>4.961979299442832</v>
      </c>
      <c r="I27" s="23">
        <f ca="1" t="shared" si="5"/>
        <v>1.1978073766109336</v>
      </c>
      <c r="J27" s="5"/>
      <c r="L27" s="15">
        <f t="shared" si="6"/>
        <v>-2.294381788991627</v>
      </c>
      <c r="M27" s="15">
        <f t="shared" si="7"/>
        <v>-0.5639558421041135</v>
      </c>
      <c r="N27" s="15">
        <f t="shared" si="8"/>
        <v>-4.328127764936012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-0.3706598146103781</v>
      </c>
      <c r="W27" s="44">
        <f ca="1" t="shared" si="12"/>
        <v>-2.1360269791994684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5.99781067423626</v>
      </c>
      <c r="E29" s="18">
        <f t="shared" si="13"/>
        <v>87.70346014606716</v>
      </c>
      <c r="F29" s="18">
        <f t="shared" si="13"/>
        <v>6.405050112601485</v>
      </c>
      <c r="G29" s="18">
        <f t="shared" si="13"/>
        <v>6.060308833165458</v>
      </c>
      <c r="H29" s="18">
        <f t="shared" si="13"/>
        <v>5.0852111512352325</v>
      </c>
      <c r="I29" s="18">
        <f t="shared" si="13"/>
        <v>4.3717119399381135</v>
      </c>
      <c r="J29" s="5"/>
      <c r="M29" s="18">
        <f>AVERAGE(M18:M27)</f>
        <v>-0.9750976819302256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1.0065784877223567</v>
      </c>
      <c r="E30" s="18">
        <f t="shared" si="14"/>
        <v>6.948085454160311</v>
      </c>
      <c r="F30" s="18">
        <f t="shared" si="14"/>
        <v>1.4328680378956107</v>
      </c>
      <c r="G30" s="18">
        <f t="shared" si="14"/>
        <v>1.4994340716330417</v>
      </c>
      <c r="H30" s="18">
        <f t="shared" si="14"/>
        <v>2.455159828641739</v>
      </c>
      <c r="I30" s="18">
        <f t="shared" si="14"/>
        <v>2.344577999440974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7.080268336613464</v>
      </c>
      <c r="E40" s="22">
        <f aca="true" ca="1" t="shared" si="18" ref="E40:E49">$E$34+$E$36*NORMSINV(RAND())</f>
        <v>85.89932180046387</v>
      </c>
      <c r="F40" s="22">
        <f aca="true" ca="1" t="shared" si="19" ref="F40:F49">D40+F$34+T40+F$36*NORMSINV(RAND())</f>
        <v>6.973631980140528</v>
      </c>
      <c r="G40" s="22">
        <f aca="true" ca="1" t="shared" si="20" ref="G40:G49">D40+G$34+U40+G$36*NORMSINV(RAND())</f>
        <v>6.686395884206496</v>
      </c>
      <c r="H40" s="22">
        <f aca="true" ca="1" t="shared" si="21" ref="H40:H49">D40+H$34+V40+H$36*NORMSINV(RAND())</f>
        <v>5.170681917532847</v>
      </c>
      <c r="I40" s="22">
        <f aca="true" ca="1" t="shared" si="22" ref="I40:I49">D40+I$34+W40+I$36*NORMSINV(RAND())</f>
        <v>5.0623314103342185</v>
      </c>
      <c r="L40" s="22">
        <f aca="true" t="shared" si="23" ref="L40:L49">G40-F40</f>
        <v>-0.2872360959340323</v>
      </c>
      <c r="M40" s="22">
        <f aca="true" t="shared" si="24" ref="M40:M49">H40-G40</f>
        <v>-1.5157139666736485</v>
      </c>
      <c r="N40" s="22">
        <f aca="true" t="shared" si="25" ref="N40:N49">I40-G40</f>
        <v>-1.6240644738722771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0.20656069222447804</v>
      </c>
      <c r="W40" s="52">
        <f aca="true" ca="1" t="shared" si="29" ref="W40:W49">I$38*($E$38*(E40-$E$34)/$E$36+SQRT(1-$E$38^2)*NORMSINV(RAND()))</f>
        <v>1.7232350996677865</v>
      </c>
    </row>
    <row r="41" spans="2:23" ht="12.75">
      <c r="B41" s="11" t="s">
        <v>46</v>
      </c>
      <c r="C41" s="11" t="s">
        <v>13</v>
      </c>
      <c r="D41" s="52">
        <f ca="1" t="shared" si="17"/>
        <v>5.642737383860689</v>
      </c>
      <c r="E41" s="22">
        <f ca="1" t="shared" si="18"/>
        <v>92.32882278509283</v>
      </c>
      <c r="F41" s="22">
        <f ca="1" t="shared" si="19"/>
        <v>3.8904850389602004</v>
      </c>
      <c r="G41" s="22">
        <f ca="1" t="shared" si="20"/>
        <v>4.035776064641524</v>
      </c>
      <c r="H41" s="22">
        <f ca="1" t="shared" si="21"/>
        <v>1.525278417798258</v>
      </c>
      <c r="I41" s="22">
        <f ca="1" t="shared" si="22"/>
        <v>2.9951641013469503</v>
      </c>
      <c r="L41" s="22">
        <f t="shared" si="23"/>
        <v>0.14529102568132402</v>
      </c>
      <c r="M41" s="22">
        <f t="shared" si="24"/>
        <v>-2.5104976468432665</v>
      </c>
      <c r="N41" s="22">
        <f t="shared" si="25"/>
        <v>-1.040611963294574</v>
      </c>
      <c r="T41" s="52">
        <f ca="1" t="shared" si="26"/>
        <v>0</v>
      </c>
      <c r="U41" s="52">
        <f ca="1" t="shared" si="27"/>
        <v>0</v>
      </c>
      <c r="V41" s="52">
        <f ca="1" t="shared" si="28"/>
        <v>-1.060715020173105</v>
      </c>
      <c r="W41" s="52">
        <f ca="1" t="shared" si="29"/>
        <v>-0.20131779404237227</v>
      </c>
    </row>
    <row r="42" spans="2:23" ht="12.75">
      <c r="B42" s="11" t="s">
        <v>46</v>
      </c>
      <c r="C42" s="11" t="s">
        <v>14</v>
      </c>
      <c r="D42" s="52">
        <f ca="1" t="shared" si="17"/>
        <v>6.071350415324572</v>
      </c>
      <c r="E42" s="22">
        <f ca="1" t="shared" si="18"/>
        <v>97.79038023371818</v>
      </c>
      <c r="F42" s="22">
        <f ca="1" t="shared" si="19"/>
        <v>6.337041517228091</v>
      </c>
      <c r="G42" s="22">
        <f ca="1" t="shared" si="20"/>
        <v>5.880451903580306</v>
      </c>
      <c r="H42" s="22">
        <f ca="1" t="shared" si="21"/>
        <v>1.436278516657226</v>
      </c>
      <c r="I42" s="22">
        <f ca="1" t="shared" si="22"/>
        <v>1.5546478518579403</v>
      </c>
      <c r="L42" s="22">
        <f t="shared" si="23"/>
        <v>-0.45658961364778516</v>
      </c>
      <c r="M42" s="22">
        <f t="shared" si="24"/>
        <v>-4.4441733869230795</v>
      </c>
      <c r="N42" s="22">
        <f t="shared" si="25"/>
        <v>-4.325804051722365</v>
      </c>
      <c r="T42" s="52">
        <f ca="1" t="shared" si="26"/>
        <v>0</v>
      </c>
      <c r="U42" s="52">
        <f ca="1" t="shared" si="27"/>
        <v>0</v>
      </c>
      <c r="V42" s="52">
        <f ca="1" t="shared" si="28"/>
        <v>-1.4499829621898588</v>
      </c>
      <c r="W42" s="52">
        <f ca="1" t="shared" si="29"/>
        <v>-2.796916230904066</v>
      </c>
    </row>
    <row r="43" spans="2:23" ht="12.75">
      <c r="B43" s="11" t="s">
        <v>46</v>
      </c>
      <c r="C43" s="11" t="s">
        <v>15</v>
      </c>
      <c r="D43" s="52">
        <f ca="1" t="shared" si="17"/>
        <v>5.631481593044198</v>
      </c>
      <c r="E43" s="22">
        <f ca="1" t="shared" si="18"/>
        <v>85.34368568386554</v>
      </c>
      <c r="F43" s="22">
        <f ca="1" t="shared" si="19"/>
        <v>5.2854511864688485</v>
      </c>
      <c r="G43" s="22">
        <f ca="1" t="shared" si="20"/>
        <v>5.708594606162436</v>
      </c>
      <c r="H43" s="22">
        <f ca="1" t="shared" si="21"/>
        <v>6.493372538848619</v>
      </c>
      <c r="I43" s="22">
        <f ca="1" t="shared" si="22"/>
        <v>5.678655784191605</v>
      </c>
      <c r="L43" s="22">
        <f t="shared" si="23"/>
        <v>0.42314341969358793</v>
      </c>
      <c r="M43" s="22">
        <f t="shared" si="24"/>
        <v>0.7847779326861826</v>
      </c>
      <c r="N43" s="22">
        <f t="shared" si="25"/>
        <v>-0.02993882197083142</v>
      </c>
      <c r="T43" s="52">
        <f ca="1" t="shared" si="26"/>
        <v>0</v>
      </c>
      <c r="U43" s="52">
        <f ca="1" t="shared" si="27"/>
        <v>0</v>
      </c>
      <c r="V43" s="52">
        <f ca="1" t="shared" si="28"/>
        <v>2.81588866872882</v>
      </c>
      <c r="W43" s="52">
        <f ca="1" t="shared" si="29"/>
        <v>1.4160176065053016</v>
      </c>
    </row>
    <row r="44" spans="2:23" ht="12.75">
      <c r="B44" s="11" t="s">
        <v>46</v>
      </c>
      <c r="C44" s="11" t="s">
        <v>16</v>
      </c>
      <c r="D44" s="52">
        <f ca="1" t="shared" si="17"/>
        <v>5.885709372417856</v>
      </c>
      <c r="E44" s="22">
        <f ca="1" t="shared" si="18"/>
        <v>91.12230843859739</v>
      </c>
      <c r="F44" s="22">
        <f ca="1" t="shared" si="19"/>
        <v>6.351935101707268</v>
      </c>
      <c r="G44" s="22">
        <f ca="1" t="shared" si="20"/>
        <v>4.586877343380035</v>
      </c>
      <c r="H44" s="22">
        <f ca="1" t="shared" si="21"/>
        <v>3.873468407741334</v>
      </c>
      <c r="I44" s="22">
        <f ca="1" t="shared" si="22"/>
        <v>4.244555312936227</v>
      </c>
      <c r="L44" s="22">
        <f t="shared" si="23"/>
        <v>-1.7650577583272327</v>
      </c>
      <c r="M44" s="22">
        <f t="shared" si="24"/>
        <v>-0.713408935638701</v>
      </c>
      <c r="N44" s="22">
        <f t="shared" si="25"/>
        <v>-0.3423220304438077</v>
      </c>
      <c r="T44" s="52">
        <f ca="1" t="shared" si="26"/>
        <v>0</v>
      </c>
      <c r="U44" s="52">
        <f ca="1" t="shared" si="27"/>
        <v>0</v>
      </c>
      <c r="V44" s="52">
        <f ca="1" t="shared" si="28"/>
        <v>-0.501763518905153</v>
      </c>
      <c r="W44" s="52">
        <f ca="1" t="shared" si="29"/>
        <v>0.45337324513534943</v>
      </c>
    </row>
    <row r="45" spans="2:23" ht="12.75">
      <c r="B45" s="11" t="s">
        <v>46</v>
      </c>
      <c r="C45" s="11" t="s">
        <v>17</v>
      </c>
      <c r="D45" s="52">
        <f ca="1" t="shared" si="17"/>
        <v>5.32411440350776</v>
      </c>
      <c r="E45" s="22">
        <f ca="1" t="shared" si="18"/>
        <v>89.5020138591972</v>
      </c>
      <c r="F45" s="22">
        <f ca="1" t="shared" si="19"/>
        <v>7.411599202582538</v>
      </c>
      <c r="G45" s="22">
        <f ca="1" t="shared" si="20"/>
        <v>4.342784258786332</v>
      </c>
      <c r="H45" s="22">
        <f ca="1" t="shared" si="21"/>
        <v>3.5928531599229183</v>
      </c>
      <c r="I45" s="22">
        <f ca="1" t="shared" si="22"/>
        <v>4.518867472238818</v>
      </c>
      <c r="L45" s="22">
        <f t="shared" si="23"/>
        <v>-3.0688149437962062</v>
      </c>
      <c r="M45" s="22">
        <f t="shared" si="24"/>
        <v>-0.7499310988634136</v>
      </c>
      <c r="N45" s="22">
        <f t="shared" si="25"/>
        <v>0.17608321345248612</v>
      </c>
      <c r="T45" s="52">
        <f ca="1" t="shared" si="26"/>
        <v>0</v>
      </c>
      <c r="U45" s="52">
        <f ca="1" t="shared" si="27"/>
        <v>0</v>
      </c>
      <c r="V45" s="52">
        <f ca="1" t="shared" si="28"/>
        <v>-0.35359440399569964</v>
      </c>
      <c r="W45" s="52">
        <f ca="1" t="shared" si="29"/>
        <v>0.7646598750171857</v>
      </c>
    </row>
    <row r="46" spans="2:23" ht="12.75">
      <c r="B46" s="11" t="s">
        <v>46</v>
      </c>
      <c r="C46" s="11" t="s">
        <v>18</v>
      </c>
      <c r="D46" s="52">
        <f ca="1" t="shared" si="17"/>
        <v>4.8136705985570565</v>
      </c>
      <c r="E46" s="22">
        <f ca="1" t="shared" si="18"/>
        <v>92.69005815678658</v>
      </c>
      <c r="F46" s="22">
        <f ca="1" t="shared" si="19"/>
        <v>4.484199144989805</v>
      </c>
      <c r="G46" s="22">
        <f ca="1" t="shared" si="20"/>
        <v>5.522482244107466</v>
      </c>
      <c r="H46" s="22">
        <f ca="1" t="shared" si="21"/>
        <v>2.490192369117321</v>
      </c>
      <c r="I46" s="22">
        <f ca="1" t="shared" si="22"/>
        <v>3.32630196181758</v>
      </c>
      <c r="L46" s="22">
        <f t="shared" si="23"/>
        <v>1.0382830991176606</v>
      </c>
      <c r="M46" s="22">
        <f t="shared" si="24"/>
        <v>-3.032289874990145</v>
      </c>
      <c r="N46" s="22">
        <f t="shared" si="25"/>
        <v>-2.1961802822898857</v>
      </c>
      <c r="T46" s="52">
        <f ca="1" t="shared" si="26"/>
        <v>0</v>
      </c>
      <c r="U46" s="52">
        <f ca="1" t="shared" si="27"/>
        <v>0</v>
      </c>
      <c r="V46" s="52">
        <f ca="1" t="shared" si="28"/>
        <v>-1.040502900280593</v>
      </c>
      <c r="W46" s="52">
        <f ca="1" t="shared" si="29"/>
        <v>-1.2436707640596314</v>
      </c>
    </row>
    <row r="47" spans="2:23" ht="12.75">
      <c r="B47" s="11" t="s">
        <v>46</v>
      </c>
      <c r="C47" s="11" t="s">
        <v>19</v>
      </c>
      <c r="D47" s="52">
        <f ca="1" t="shared" si="17"/>
        <v>5.660241741704171</v>
      </c>
      <c r="E47" s="22">
        <f ca="1" t="shared" si="18"/>
        <v>91.42798276750776</v>
      </c>
      <c r="F47" s="22">
        <f ca="1" t="shared" si="19"/>
        <v>5.238907598310165</v>
      </c>
      <c r="G47" s="22">
        <f ca="1" t="shared" si="20"/>
        <v>5.594160283072914</v>
      </c>
      <c r="H47" s="22">
        <f ca="1" t="shared" si="21"/>
        <v>4.467322839474503</v>
      </c>
      <c r="I47" s="22">
        <f ca="1" t="shared" si="22"/>
        <v>3.496313701955601</v>
      </c>
      <c r="L47" s="22">
        <f t="shared" si="23"/>
        <v>0.35525268476274885</v>
      </c>
      <c r="M47" s="22">
        <f t="shared" si="24"/>
        <v>-1.1268374435984114</v>
      </c>
      <c r="N47" s="22">
        <f t="shared" si="25"/>
        <v>-2.097846581117313</v>
      </c>
      <c r="T47" s="52">
        <f ca="1" t="shared" si="26"/>
        <v>0</v>
      </c>
      <c r="U47" s="52">
        <f ca="1" t="shared" si="27"/>
        <v>0</v>
      </c>
      <c r="V47" s="52">
        <f ca="1" t="shared" si="28"/>
        <v>0.17166320490917308</v>
      </c>
      <c r="W47" s="52">
        <f ca="1" t="shared" si="29"/>
        <v>-0.14289057452264953</v>
      </c>
    </row>
    <row r="48" spans="2:23" ht="12.75">
      <c r="B48" s="11" t="s">
        <v>46</v>
      </c>
      <c r="C48" s="11" t="s">
        <v>20</v>
      </c>
      <c r="D48" s="52">
        <f ca="1" t="shared" si="17"/>
        <v>6.853523570439641</v>
      </c>
      <c r="E48" s="22">
        <f ca="1" t="shared" si="18"/>
        <v>93.02815064349758</v>
      </c>
      <c r="F48" s="22">
        <f ca="1" t="shared" si="19"/>
        <v>7.051310800331996</v>
      </c>
      <c r="G48" s="22">
        <f ca="1" t="shared" si="20"/>
        <v>4.2592281906733085</v>
      </c>
      <c r="H48" s="22">
        <f ca="1" t="shared" si="21"/>
        <v>3.554941216763152</v>
      </c>
      <c r="I48" s="22">
        <f ca="1" t="shared" si="22"/>
        <v>2.7170783263951526</v>
      </c>
      <c r="L48" s="22">
        <f t="shared" si="23"/>
        <v>-2.7920826096586877</v>
      </c>
      <c r="M48" s="22">
        <f t="shared" si="24"/>
        <v>-0.7042869739101567</v>
      </c>
      <c r="N48" s="22">
        <f t="shared" si="25"/>
        <v>-1.542149864278156</v>
      </c>
      <c r="T48" s="52">
        <f ca="1" t="shared" si="26"/>
        <v>0</v>
      </c>
      <c r="U48" s="52">
        <f ca="1" t="shared" si="27"/>
        <v>0</v>
      </c>
      <c r="V48" s="52">
        <f ca="1" t="shared" si="28"/>
        <v>-1.445110340198112</v>
      </c>
      <c r="W48" s="52">
        <f ca="1" t="shared" si="29"/>
        <v>-0.6617352886692629</v>
      </c>
    </row>
    <row r="49" spans="2:23" ht="12.75">
      <c r="B49" s="11" t="s">
        <v>46</v>
      </c>
      <c r="C49" s="11" t="s">
        <v>21</v>
      </c>
      <c r="D49" s="52">
        <f ca="1" t="shared" si="17"/>
        <v>4.383491751099543</v>
      </c>
      <c r="E49" s="22">
        <f ca="1" t="shared" si="18"/>
        <v>90.14292469740565</v>
      </c>
      <c r="F49" s="22">
        <f ca="1" t="shared" si="19"/>
        <v>4.224516695152495</v>
      </c>
      <c r="G49" s="22">
        <f ca="1" t="shared" si="20"/>
        <v>3.5988499730740684</v>
      </c>
      <c r="H49" s="22">
        <f ca="1" t="shared" si="21"/>
        <v>1.5436191111837672</v>
      </c>
      <c r="I49" s="22">
        <f ca="1" t="shared" si="22"/>
        <v>1.9773252618711654</v>
      </c>
      <c r="L49" s="22">
        <f t="shared" si="23"/>
        <v>-0.6256667220784267</v>
      </c>
      <c r="M49" s="22">
        <f t="shared" si="24"/>
        <v>-2.0552308618903012</v>
      </c>
      <c r="N49" s="22">
        <f t="shared" si="25"/>
        <v>-1.621524711202903</v>
      </c>
      <c r="T49" s="52">
        <f ca="1" t="shared" si="26"/>
        <v>0</v>
      </c>
      <c r="U49" s="52">
        <f ca="1" t="shared" si="27"/>
        <v>0</v>
      </c>
      <c r="V49" s="52">
        <f ca="1" t="shared" si="28"/>
        <v>-1.1811598850461567</v>
      </c>
      <c r="W49" s="52">
        <f ca="1" t="shared" si="29"/>
        <v>-0.9701141677053624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5.734658916656894</v>
      </c>
      <c r="E51" s="18">
        <f t="shared" si="30"/>
        <v>90.92756490661326</v>
      </c>
      <c r="F51" s="18">
        <f t="shared" si="30"/>
        <v>5.724907826587193</v>
      </c>
      <c r="G51" s="18">
        <f t="shared" si="30"/>
        <v>5.021560075168489</v>
      </c>
      <c r="H51" s="18">
        <f t="shared" si="30"/>
        <v>3.414800849503994</v>
      </c>
      <c r="I51" s="18">
        <f t="shared" si="30"/>
        <v>3.5571241184945257</v>
      </c>
      <c r="M51" s="18">
        <f>AVERAGE(M40:M49)</f>
        <v>-1.6067592256644943</v>
      </c>
    </row>
    <row r="52" spans="3:9" ht="12.75">
      <c r="C52" s="31" t="s">
        <v>0</v>
      </c>
      <c r="D52" s="54">
        <f aca="true" t="shared" si="31" ref="D52:I52">STDEV(D40:D49)</f>
        <v>0.8209582654761195</v>
      </c>
      <c r="E52" s="18">
        <f t="shared" si="31"/>
        <v>3.589796276873463</v>
      </c>
      <c r="F52" s="18">
        <f t="shared" si="31"/>
        <v>1.2700136666508508</v>
      </c>
      <c r="G52" s="18">
        <f t="shared" si="31"/>
        <v>0.9880898320903533</v>
      </c>
      <c r="H52" s="18">
        <f t="shared" si="31"/>
        <v>1.6921816939792695</v>
      </c>
      <c r="I52" s="18">
        <f t="shared" si="31"/>
        <v>1.3227994691321185</v>
      </c>
    </row>
    <row r="54" spans="11:14" ht="12.75">
      <c r="K54" s="17" t="s">
        <v>39</v>
      </c>
      <c r="L54" s="18">
        <f>MAX(L18:L27,L40:L49)</f>
        <v>1.5047236184686756</v>
      </c>
      <c r="M54" s="18">
        <f>MAX(M18:M27,M40:M49)</f>
        <v>4.52106172748241</v>
      </c>
      <c r="N54" s="18">
        <f>MAX(N18:N27,N40:N49)</f>
        <v>3.1400834379171663</v>
      </c>
    </row>
    <row r="55" spans="11:14" ht="12.75">
      <c r="K55" s="17" t="s">
        <v>40</v>
      </c>
      <c r="L55" s="18">
        <f>MIN(L18:L27,L40:L49)</f>
        <v>-3.0688149437962062</v>
      </c>
      <c r="M55" s="18">
        <f>MIN(M18:M27,M40:M49)</f>
        <v>-5.786848293739863</v>
      </c>
      <c r="N55" s="18">
        <f>MIN(N18:N27,N40:N49)</f>
        <v>-5.118992205393029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87.70346014606716</v>
      </c>
      <c r="F58" s="2">
        <v>-10</v>
      </c>
      <c r="G58" s="5">
        <f>F59</f>
        <v>-0.9750976819302256</v>
      </c>
      <c r="H58" s="5">
        <f>E58</f>
        <v>87.70346014606716</v>
      </c>
    </row>
    <row r="59" spans="4:8" ht="12.75">
      <c r="D59" s="1"/>
      <c r="E59" s="55">
        <f>E58</f>
        <v>87.70346014606716</v>
      </c>
      <c r="F59" s="5">
        <f>M29</f>
        <v>-0.9750976819302256</v>
      </c>
      <c r="G59" s="5">
        <f>G58</f>
        <v>-0.9750976819302256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90.92756490661326</v>
      </c>
      <c r="F61" s="2">
        <f>F58</f>
        <v>-10</v>
      </c>
      <c r="G61" s="5">
        <f>F62</f>
        <v>-1.6067592256644943</v>
      </c>
      <c r="H61" s="5">
        <f>E61</f>
        <v>90.92756490661326</v>
      </c>
    </row>
    <row r="62" spans="4:8" ht="12.75">
      <c r="D62" s="1"/>
      <c r="E62" s="55">
        <f>E61</f>
        <v>90.92756490661326</v>
      </c>
      <c r="F62" s="5">
        <f>M51</f>
        <v>-1.6067592256644943</v>
      </c>
      <c r="G62" s="5">
        <f>G61</f>
        <v>-1.6067592256644943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89.3155125263402</v>
      </c>
      <c r="F64" s="2">
        <f>F61</f>
        <v>-10</v>
      </c>
    </row>
    <row r="65" spans="5:6" ht="12.75">
      <c r="E65" s="55">
        <f>E64</f>
        <v>89.3155125263402</v>
      </c>
      <c r="F65" s="5">
        <f>M54</f>
        <v>4.52106172748241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W68"/>
  <sheetViews>
    <sheetView tabSelected="1" zoomScalePageLayoutView="0" workbookViewId="0" topLeftCell="A14">
      <selection activeCell="U32" sqref="U32"/>
    </sheetView>
  </sheetViews>
  <sheetFormatPr defaultColWidth="9.140625" defaultRowHeight="12.75"/>
  <cols>
    <col min="1" max="1" width="4.7109375" style="0" customWidth="1"/>
    <col min="2" max="2" width="7.8515625" style="0" customWidth="1"/>
    <col min="3" max="3" width="7.57421875" style="0" customWidth="1"/>
    <col min="4" max="4" width="7.7109375" style="2" customWidth="1"/>
    <col min="5" max="5" width="7.57421875" style="0" customWidth="1"/>
    <col min="6" max="8" width="7.7109375" style="2" customWidth="1"/>
    <col min="9" max="9" width="7.7109375" style="0" customWidth="1"/>
    <col min="10" max="10" width="6.28125" style="0" customWidth="1"/>
    <col min="11" max="11" width="2.28125" style="0" customWidth="1"/>
    <col min="12" max="13" width="7.57421875" style="0" customWidth="1"/>
    <col min="14" max="17" width="7.7109375" style="2" customWidth="1"/>
    <col min="18" max="19" width="7.7109375" style="0" customWidth="1"/>
  </cols>
  <sheetData>
    <row r="1" ht="12.75">
      <c r="B1" t="s">
        <v>56</v>
      </c>
    </row>
    <row r="2" ht="12.75">
      <c r="B2" t="s">
        <v>52</v>
      </c>
    </row>
    <row r="3" ht="12.75">
      <c r="B3" t="s">
        <v>53</v>
      </c>
    </row>
    <row r="4" ht="12.75">
      <c r="B4" t="s">
        <v>54</v>
      </c>
    </row>
    <row r="5" ht="12.75">
      <c r="B5" t="s">
        <v>55</v>
      </c>
    </row>
    <row r="6" spans="2:17" ht="12.75">
      <c r="B6" s="1" t="s">
        <v>22</v>
      </c>
      <c r="C6" s="7"/>
      <c r="D6" s="8"/>
      <c r="E6" s="6"/>
      <c r="F6" s="9"/>
      <c r="G6" s="10"/>
      <c r="H6" s="11"/>
      <c r="I6" s="12"/>
      <c r="J6" s="14"/>
      <c r="N6"/>
      <c r="O6"/>
      <c r="P6"/>
      <c r="Q6"/>
    </row>
    <row r="7" s="13" customFormat="1" ht="12.75">
      <c r="B7" s="16"/>
    </row>
    <row r="8" ht="12.75"/>
    <row r="9" spans="4:10" ht="12.75">
      <c r="D9" s="32" t="s">
        <v>37</v>
      </c>
      <c r="E9" s="32" t="s">
        <v>35</v>
      </c>
      <c r="F9" s="32" t="s">
        <v>27</v>
      </c>
      <c r="G9" s="32" t="s">
        <v>30</v>
      </c>
      <c r="H9" s="32" t="s">
        <v>33</v>
      </c>
      <c r="I9" s="32" t="s">
        <v>34</v>
      </c>
      <c r="J9" s="25"/>
    </row>
    <row r="10" spans="4:19" ht="25.5" customHeight="1">
      <c r="D10" s="33" t="s">
        <v>28</v>
      </c>
      <c r="E10" s="33" t="s">
        <v>36</v>
      </c>
      <c r="F10" s="33" t="s">
        <v>23</v>
      </c>
      <c r="G10" s="33" t="s">
        <v>23</v>
      </c>
      <c r="H10" s="33" t="s">
        <v>23</v>
      </c>
      <c r="I10" s="33" t="s">
        <v>23</v>
      </c>
      <c r="J10" s="25"/>
      <c r="S10" s="25"/>
    </row>
    <row r="11" spans="4:19" ht="15">
      <c r="D11" s="34">
        <v>6</v>
      </c>
      <c r="E11" s="34">
        <v>90</v>
      </c>
      <c r="F11" s="34">
        <v>0</v>
      </c>
      <c r="G11" s="34">
        <v>0</v>
      </c>
      <c r="H11" s="34">
        <v>0</v>
      </c>
      <c r="I11" s="34">
        <v>0</v>
      </c>
      <c r="J11" s="26"/>
      <c r="S11" s="26"/>
    </row>
    <row r="12" spans="4:19" ht="25.5" customHeight="1">
      <c r="D12" s="33" t="s">
        <v>29</v>
      </c>
      <c r="E12" s="33" t="s">
        <v>29</v>
      </c>
      <c r="F12" s="33" t="s">
        <v>32</v>
      </c>
      <c r="G12" s="33" t="s">
        <v>32</v>
      </c>
      <c r="H12" s="33" t="s">
        <v>32</v>
      </c>
      <c r="I12" s="33" t="s">
        <v>32</v>
      </c>
      <c r="J12" s="25"/>
      <c r="S12" s="25"/>
    </row>
    <row r="13" spans="4:19" ht="15">
      <c r="D13" s="34">
        <v>1</v>
      </c>
      <c r="E13" s="34">
        <v>5</v>
      </c>
      <c r="F13" s="34">
        <v>1</v>
      </c>
      <c r="G13" s="35">
        <v>1</v>
      </c>
      <c r="H13" s="35">
        <f>G13</f>
        <v>1</v>
      </c>
      <c r="I13" s="35">
        <f>H13</f>
        <v>1</v>
      </c>
      <c r="J13" s="27"/>
      <c r="S13" s="27"/>
    </row>
    <row r="14" spans="4:19" ht="24" customHeight="1">
      <c r="D14" s="36"/>
      <c r="E14" s="33" t="s">
        <v>47</v>
      </c>
      <c r="F14" s="33" t="s">
        <v>31</v>
      </c>
      <c r="G14" s="33" t="s">
        <v>31</v>
      </c>
      <c r="H14" s="33" t="s">
        <v>31</v>
      </c>
      <c r="I14" s="33" t="s">
        <v>31</v>
      </c>
      <c r="J14" s="25"/>
      <c r="S14" s="25"/>
    </row>
    <row r="15" spans="4:19" ht="15">
      <c r="D15" s="37"/>
      <c r="E15" s="34">
        <v>0</v>
      </c>
      <c r="F15" s="34">
        <v>0</v>
      </c>
      <c r="G15" s="34">
        <v>0</v>
      </c>
      <c r="H15" s="34">
        <v>0</v>
      </c>
      <c r="I15" s="34">
        <v>0</v>
      </c>
      <c r="J15" s="26"/>
      <c r="S15" s="26"/>
    </row>
    <row r="16" spans="4:19" ht="12.75">
      <c r="D16" s="28"/>
      <c r="F16" s="29"/>
      <c r="G16" s="29"/>
      <c r="H16" s="29"/>
      <c r="I16" s="29"/>
      <c r="J16" s="29"/>
      <c r="S16" s="29"/>
    </row>
    <row r="17" spans="2:23" ht="24.75" customHeight="1">
      <c r="B17" s="38" t="s">
        <v>44</v>
      </c>
      <c r="C17" s="38" t="s">
        <v>25</v>
      </c>
      <c r="D17" s="39" t="s">
        <v>26</v>
      </c>
      <c r="E17" s="40" t="s">
        <v>35</v>
      </c>
      <c r="F17" s="19" t="s">
        <v>27</v>
      </c>
      <c r="G17" s="19" t="s">
        <v>30</v>
      </c>
      <c r="H17" s="19" t="s">
        <v>33</v>
      </c>
      <c r="I17" s="19" t="s">
        <v>34</v>
      </c>
      <c r="J17" s="25"/>
      <c r="L17" s="20" t="s">
        <v>43</v>
      </c>
      <c r="M17" s="20" t="s">
        <v>41</v>
      </c>
      <c r="N17" s="20" t="s">
        <v>42</v>
      </c>
      <c r="S17" s="29"/>
      <c r="T17" s="43" t="s">
        <v>48</v>
      </c>
      <c r="U17" s="43" t="s">
        <v>49</v>
      </c>
      <c r="V17" s="43" t="s">
        <v>50</v>
      </c>
      <c r="W17" s="43" t="s">
        <v>51</v>
      </c>
    </row>
    <row r="18" spans="2:23" ht="12.75">
      <c r="B18" s="8" t="s">
        <v>45</v>
      </c>
      <c r="C18" s="41" t="s">
        <v>2</v>
      </c>
      <c r="D18" s="42">
        <f aca="true" ca="1" t="shared" si="0" ref="D18:D27">D$11+D$13*NORMSINV(RAND())</f>
        <v>6.3606111694653436</v>
      </c>
      <c r="E18" s="24">
        <f aca="true" ca="1" t="shared" si="1" ref="E18:E27">$E$11+$E$13*NORMSINV(RAND())</f>
        <v>88.33131198344559</v>
      </c>
      <c r="F18" s="23">
        <f aca="true" ca="1" t="shared" si="2" ref="F18:F27">D18+F$11+T18+F$13*NORMSINV(RAND())</f>
        <v>5.275149537006234</v>
      </c>
      <c r="G18" s="23">
        <f aca="true" ca="1" t="shared" si="3" ref="G18:G27">D18+G$11+U18+G$13*NORMSINV(RAND())</f>
        <v>7.0600703031727265</v>
      </c>
      <c r="H18" s="23">
        <f aca="true" ca="1" t="shared" si="4" ref="H18:H27">D18+H$11+V18+H$13*NORMSINV(RAND())</f>
        <v>4.948455909576463</v>
      </c>
      <c r="I18" s="23">
        <f aca="true" ca="1" t="shared" si="5" ref="I18:I27">D18+I$11+W18+I$13*NORMSINV(RAND())</f>
        <v>5.4270452555378395</v>
      </c>
      <c r="J18" s="5"/>
      <c r="L18" s="15">
        <f aca="true" t="shared" si="6" ref="L18:L27">G18-F18</f>
        <v>1.7849207661664925</v>
      </c>
      <c r="M18" s="15">
        <f aca="true" t="shared" si="7" ref="M18:M27">H18-G18</f>
        <v>-2.1116143935962635</v>
      </c>
      <c r="N18" s="15">
        <f aca="true" t="shared" si="8" ref="N18:N27">I18-G18</f>
        <v>-1.633025047634887</v>
      </c>
      <c r="S18" s="5"/>
      <c r="T18" s="44">
        <f aca="true" ca="1" t="shared" si="9" ref="T18:T27">F$15*($E$15*(E18-$E$11)/$E$13+SQRT(1-$E$15^2)*NORMSINV(RAND()))</f>
        <v>0</v>
      </c>
      <c r="U18" s="44">
        <f aca="true" ca="1" t="shared" si="10" ref="U18:U27">G$15*($E$15*(E18-$E$11)/$E$13+SQRT(1-$E$15^2)*NORMSINV(RAND()))</f>
        <v>0</v>
      </c>
      <c r="V18" s="44">
        <f aca="true" ca="1" t="shared" si="11" ref="V18:V27">H$15*($E$15*(E18-$E$11)/$E$13+SQRT(1-$E$15^2)*NORMSINV(RAND()))</f>
        <v>0</v>
      </c>
      <c r="W18" s="44">
        <f aca="true" ca="1" t="shared" si="12" ref="W18:W27">I$15*($E$15*(E18-$E$11)/$E$13+SQRT(1-$E$15^2)*NORMSINV(RAND()))</f>
        <v>0</v>
      </c>
    </row>
    <row r="19" spans="2:23" ht="12.75">
      <c r="B19" s="8" t="s">
        <v>45</v>
      </c>
      <c r="C19" s="41" t="s">
        <v>3</v>
      </c>
      <c r="D19" s="42">
        <f ca="1" t="shared" si="0"/>
        <v>3.739452631703152</v>
      </c>
      <c r="E19" s="24">
        <f ca="1" t="shared" si="1"/>
        <v>87.66114786788845</v>
      </c>
      <c r="F19" s="23">
        <f ca="1" t="shared" si="2"/>
        <v>4.311981654405495</v>
      </c>
      <c r="G19" s="23">
        <f ca="1" t="shared" si="3"/>
        <v>3.1234539676954896</v>
      </c>
      <c r="H19" s="23">
        <f ca="1" t="shared" si="4"/>
        <v>3.0460644371996803</v>
      </c>
      <c r="I19" s="23">
        <f ca="1" t="shared" si="5"/>
        <v>4.189689823150174</v>
      </c>
      <c r="J19" s="5"/>
      <c r="L19" s="15">
        <f t="shared" si="6"/>
        <v>-1.1885276867100059</v>
      </c>
      <c r="M19" s="15">
        <f t="shared" si="7"/>
        <v>-0.07738953049580921</v>
      </c>
      <c r="N19" s="15">
        <f t="shared" si="8"/>
        <v>1.0662358554546847</v>
      </c>
      <c r="S19" s="5"/>
      <c r="T19" s="44">
        <f ca="1" t="shared" si="9"/>
        <v>0</v>
      </c>
      <c r="U19" s="44">
        <f ca="1" t="shared" si="10"/>
        <v>0</v>
      </c>
      <c r="V19" s="44">
        <f ca="1" t="shared" si="11"/>
        <v>0</v>
      </c>
      <c r="W19" s="44">
        <f ca="1" t="shared" si="12"/>
        <v>0</v>
      </c>
    </row>
    <row r="20" spans="2:23" ht="12.75">
      <c r="B20" s="8" t="s">
        <v>45</v>
      </c>
      <c r="C20" s="41" t="s">
        <v>4</v>
      </c>
      <c r="D20" s="42">
        <f ca="1" t="shared" si="0"/>
        <v>6.084819854101389</v>
      </c>
      <c r="E20" s="24">
        <f ca="1" t="shared" si="1"/>
        <v>86.10780504132383</v>
      </c>
      <c r="F20" s="23">
        <f ca="1" t="shared" si="2"/>
        <v>6.623771627464819</v>
      </c>
      <c r="G20" s="23">
        <f ca="1" t="shared" si="3"/>
        <v>5.073157465941092</v>
      </c>
      <c r="H20" s="23">
        <f ca="1" t="shared" si="4"/>
        <v>6.465834519440141</v>
      </c>
      <c r="I20" s="23">
        <f ca="1" t="shared" si="5"/>
        <v>6.0204471180631565</v>
      </c>
      <c r="J20" s="5"/>
      <c r="L20" s="15">
        <f t="shared" si="6"/>
        <v>-1.5506141615237272</v>
      </c>
      <c r="M20" s="15">
        <f t="shared" si="7"/>
        <v>1.3926770534990487</v>
      </c>
      <c r="N20" s="15">
        <f t="shared" si="8"/>
        <v>0.9472896521220644</v>
      </c>
      <c r="S20" s="5"/>
      <c r="T20" s="44">
        <f ca="1" t="shared" si="9"/>
        <v>0</v>
      </c>
      <c r="U20" s="44">
        <f ca="1" t="shared" si="10"/>
        <v>0</v>
      </c>
      <c r="V20" s="44">
        <f ca="1" t="shared" si="11"/>
        <v>0</v>
      </c>
      <c r="W20" s="44">
        <f ca="1" t="shared" si="12"/>
        <v>0</v>
      </c>
    </row>
    <row r="21" spans="2:23" ht="12.75">
      <c r="B21" s="8" t="s">
        <v>45</v>
      </c>
      <c r="C21" s="41" t="s">
        <v>5</v>
      </c>
      <c r="D21" s="42">
        <f ca="1" t="shared" si="0"/>
        <v>5.282215139801184</v>
      </c>
      <c r="E21" s="24">
        <f ca="1" t="shared" si="1"/>
        <v>94.29334979079498</v>
      </c>
      <c r="F21" s="23">
        <f ca="1" t="shared" si="2"/>
        <v>6.1808041326710565</v>
      </c>
      <c r="G21" s="23">
        <f ca="1" t="shared" si="3"/>
        <v>5.33621096419639</v>
      </c>
      <c r="H21" s="23">
        <f ca="1" t="shared" si="4"/>
        <v>2.974341452364431</v>
      </c>
      <c r="I21" s="23">
        <f ca="1" t="shared" si="5"/>
        <v>5.118649676985914</v>
      </c>
      <c r="J21" s="5"/>
      <c r="L21" s="15">
        <f t="shared" si="6"/>
        <v>-0.8445931684746668</v>
      </c>
      <c r="M21" s="15">
        <f t="shared" si="7"/>
        <v>-2.3618695118319586</v>
      </c>
      <c r="N21" s="15">
        <f t="shared" si="8"/>
        <v>-0.21756128721047574</v>
      </c>
      <c r="S21" s="5"/>
      <c r="T21" s="44">
        <f ca="1" t="shared" si="9"/>
        <v>0</v>
      </c>
      <c r="U21" s="44">
        <f ca="1" t="shared" si="10"/>
        <v>0</v>
      </c>
      <c r="V21" s="44">
        <f ca="1" t="shared" si="11"/>
        <v>0</v>
      </c>
      <c r="W21" s="44">
        <f ca="1" t="shared" si="12"/>
        <v>0</v>
      </c>
    </row>
    <row r="22" spans="2:23" ht="12.75">
      <c r="B22" s="8" t="s">
        <v>45</v>
      </c>
      <c r="C22" s="41" t="s">
        <v>6</v>
      </c>
      <c r="D22" s="42">
        <f ca="1" t="shared" si="0"/>
        <v>5.4573748684491</v>
      </c>
      <c r="E22" s="24">
        <f ca="1" t="shared" si="1"/>
        <v>89.4738069959662</v>
      </c>
      <c r="F22" s="23">
        <f ca="1" t="shared" si="2"/>
        <v>4.6829662288943315</v>
      </c>
      <c r="G22" s="23">
        <f ca="1" t="shared" si="3"/>
        <v>4.104496514380566</v>
      </c>
      <c r="H22" s="23">
        <f ca="1" t="shared" si="4"/>
        <v>5.006543535776655</v>
      </c>
      <c r="I22" s="23">
        <f ca="1" t="shared" si="5"/>
        <v>4.643592004820175</v>
      </c>
      <c r="J22" s="5"/>
      <c r="L22" s="15">
        <f t="shared" si="6"/>
        <v>-0.5784697145137656</v>
      </c>
      <c r="M22" s="15">
        <f t="shared" si="7"/>
        <v>0.9020470213960889</v>
      </c>
      <c r="N22" s="15">
        <f t="shared" si="8"/>
        <v>0.5390954904396095</v>
      </c>
      <c r="S22" s="5"/>
      <c r="T22" s="44">
        <f ca="1" t="shared" si="9"/>
        <v>0</v>
      </c>
      <c r="U22" s="44">
        <f ca="1" t="shared" si="10"/>
        <v>0</v>
      </c>
      <c r="V22" s="44">
        <f ca="1" t="shared" si="11"/>
        <v>0</v>
      </c>
      <c r="W22" s="44">
        <f ca="1" t="shared" si="12"/>
        <v>0</v>
      </c>
    </row>
    <row r="23" spans="2:23" ht="12.75">
      <c r="B23" s="8" t="s">
        <v>45</v>
      </c>
      <c r="C23" s="41" t="s">
        <v>7</v>
      </c>
      <c r="D23" s="42">
        <f ca="1" t="shared" si="0"/>
        <v>5.549585577006316</v>
      </c>
      <c r="E23" s="24">
        <f ca="1" t="shared" si="1"/>
        <v>89.48217182339255</v>
      </c>
      <c r="F23" s="23">
        <f ca="1" t="shared" si="2"/>
        <v>5.987027736567273</v>
      </c>
      <c r="G23" s="23">
        <f ca="1" t="shared" si="3"/>
        <v>7.327949174588074</v>
      </c>
      <c r="H23" s="23">
        <f ca="1" t="shared" si="4"/>
        <v>6.267387406819087</v>
      </c>
      <c r="I23" s="23">
        <f ca="1" t="shared" si="5"/>
        <v>5.676547127150272</v>
      </c>
      <c r="J23" s="5"/>
      <c r="L23" s="15">
        <f t="shared" si="6"/>
        <v>1.3409214380208008</v>
      </c>
      <c r="M23" s="15">
        <f t="shared" si="7"/>
        <v>-1.060561767768987</v>
      </c>
      <c r="N23" s="15">
        <f t="shared" si="8"/>
        <v>-1.6514020474378022</v>
      </c>
      <c r="S23" s="5"/>
      <c r="T23" s="44">
        <f ca="1" t="shared" si="9"/>
        <v>0</v>
      </c>
      <c r="U23" s="44">
        <f ca="1" t="shared" si="10"/>
        <v>0</v>
      </c>
      <c r="V23" s="44">
        <f ca="1" t="shared" si="11"/>
        <v>0</v>
      </c>
      <c r="W23" s="44">
        <f ca="1" t="shared" si="12"/>
        <v>0</v>
      </c>
    </row>
    <row r="24" spans="2:23" ht="12.75">
      <c r="B24" s="8" t="s">
        <v>45</v>
      </c>
      <c r="C24" s="41" t="s">
        <v>8</v>
      </c>
      <c r="D24" s="42">
        <f ca="1" t="shared" si="0"/>
        <v>4.390254336668738</v>
      </c>
      <c r="E24" s="24">
        <f ca="1" t="shared" si="1"/>
        <v>97.0621885620962</v>
      </c>
      <c r="F24" s="23">
        <f ca="1" t="shared" si="2"/>
        <v>3.997728540860949</v>
      </c>
      <c r="G24" s="23">
        <f ca="1" t="shared" si="3"/>
        <v>4.1828934698099</v>
      </c>
      <c r="H24" s="23">
        <f ca="1" t="shared" si="4"/>
        <v>5.048142247947</v>
      </c>
      <c r="I24" s="23">
        <f ca="1" t="shared" si="5"/>
        <v>4.264002355124228</v>
      </c>
      <c r="J24" s="5"/>
      <c r="L24" s="15">
        <f t="shared" si="6"/>
        <v>0.18516492894895142</v>
      </c>
      <c r="M24" s="15">
        <f t="shared" si="7"/>
        <v>0.8652487781370999</v>
      </c>
      <c r="N24" s="15">
        <f t="shared" si="8"/>
        <v>0.08110888531432803</v>
      </c>
      <c r="S24" s="5"/>
      <c r="T24" s="44">
        <f ca="1" t="shared" si="9"/>
        <v>0</v>
      </c>
      <c r="U24" s="44">
        <f ca="1" t="shared" si="10"/>
        <v>0</v>
      </c>
      <c r="V24" s="44">
        <f ca="1" t="shared" si="11"/>
        <v>0</v>
      </c>
      <c r="W24" s="44">
        <f ca="1" t="shared" si="12"/>
        <v>0</v>
      </c>
    </row>
    <row r="25" spans="2:23" ht="12.75">
      <c r="B25" s="8" t="s">
        <v>45</v>
      </c>
      <c r="C25" s="41" t="s">
        <v>9</v>
      </c>
      <c r="D25" s="42">
        <f ca="1" t="shared" si="0"/>
        <v>6.481994721950467</v>
      </c>
      <c r="E25" s="24">
        <f ca="1" t="shared" si="1"/>
        <v>91.95486277765183</v>
      </c>
      <c r="F25" s="23">
        <f ca="1" t="shared" si="2"/>
        <v>7.654871691436687</v>
      </c>
      <c r="G25" s="23">
        <f ca="1" t="shared" si="3"/>
        <v>6.953248651304784</v>
      </c>
      <c r="H25" s="23">
        <f ca="1" t="shared" si="4"/>
        <v>5.773683519719427</v>
      </c>
      <c r="I25" s="23">
        <f ca="1" t="shared" si="5"/>
        <v>5.584937305513411</v>
      </c>
      <c r="J25" s="5"/>
      <c r="L25" s="15">
        <f t="shared" si="6"/>
        <v>-0.7016230401319037</v>
      </c>
      <c r="M25" s="15">
        <f t="shared" si="7"/>
        <v>-1.179565131585357</v>
      </c>
      <c r="N25" s="15">
        <f t="shared" si="8"/>
        <v>-1.3683113457913727</v>
      </c>
      <c r="S25" s="5"/>
      <c r="T25" s="44">
        <f ca="1" t="shared" si="9"/>
        <v>0</v>
      </c>
      <c r="U25" s="44">
        <f ca="1" t="shared" si="10"/>
        <v>0</v>
      </c>
      <c r="V25" s="44">
        <f ca="1" t="shared" si="11"/>
        <v>0</v>
      </c>
      <c r="W25" s="44">
        <f ca="1" t="shared" si="12"/>
        <v>0</v>
      </c>
    </row>
    <row r="26" spans="2:23" ht="12.75">
      <c r="B26" s="8" t="s">
        <v>45</v>
      </c>
      <c r="C26" s="41" t="s">
        <v>10</v>
      </c>
      <c r="D26" s="42">
        <f ca="1" t="shared" si="0"/>
        <v>6.299417960932066</v>
      </c>
      <c r="E26" s="24">
        <f ca="1" t="shared" si="1"/>
        <v>97.18521452746485</v>
      </c>
      <c r="F26" s="23">
        <f ca="1" t="shared" si="2"/>
        <v>7.858466348041823</v>
      </c>
      <c r="G26" s="23">
        <f ca="1" t="shared" si="3"/>
        <v>6.09079620174005</v>
      </c>
      <c r="H26" s="23">
        <f ca="1" t="shared" si="4"/>
        <v>6.074265521394869</v>
      </c>
      <c r="I26" s="23">
        <f ca="1" t="shared" si="5"/>
        <v>5.176506801463553</v>
      </c>
      <c r="J26" s="5"/>
      <c r="L26" s="15">
        <f t="shared" si="6"/>
        <v>-1.7676701463017732</v>
      </c>
      <c r="M26" s="15">
        <f t="shared" si="7"/>
        <v>-0.01653068034518057</v>
      </c>
      <c r="N26" s="15">
        <f t="shared" si="8"/>
        <v>-0.9142894002764965</v>
      </c>
      <c r="S26" s="5"/>
      <c r="T26" s="44">
        <f ca="1" t="shared" si="9"/>
        <v>0</v>
      </c>
      <c r="U26" s="44">
        <f ca="1" t="shared" si="10"/>
        <v>0</v>
      </c>
      <c r="V26" s="44">
        <f ca="1" t="shared" si="11"/>
        <v>0</v>
      </c>
      <c r="W26" s="44">
        <f ca="1" t="shared" si="12"/>
        <v>0</v>
      </c>
    </row>
    <row r="27" spans="2:23" ht="12.75">
      <c r="B27" s="8" t="s">
        <v>45</v>
      </c>
      <c r="C27" s="41" t="s">
        <v>11</v>
      </c>
      <c r="D27" s="42">
        <f ca="1" t="shared" si="0"/>
        <v>5.661715215506077</v>
      </c>
      <c r="E27" s="24">
        <f ca="1" t="shared" si="1"/>
        <v>92.80250247892245</v>
      </c>
      <c r="F27" s="23">
        <f ca="1" t="shared" si="2"/>
        <v>7.028420035272369</v>
      </c>
      <c r="G27" s="23">
        <f ca="1" t="shared" si="3"/>
        <v>6.808187111169527</v>
      </c>
      <c r="H27" s="23">
        <f ca="1" t="shared" si="4"/>
        <v>6.587517034182987</v>
      </c>
      <c r="I27" s="23">
        <f ca="1" t="shared" si="5"/>
        <v>4.059145052340047</v>
      </c>
      <c r="J27" s="5"/>
      <c r="L27" s="15">
        <f t="shared" si="6"/>
        <v>-0.22023292410284157</v>
      </c>
      <c r="M27" s="15">
        <f t="shared" si="7"/>
        <v>-0.22067007698653995</v>
      </c>
      <c r="N27" s="15">
        <f t="shared" si="8"/>
        <v>-2.74904205882948</v>
      </c>
      <c r="S27" s="5"/>
      <c r="T27" s="44">
        <f ca="1" t="shared" si="9"/>
        <v>0</v>
      </c>
      <c r="U27" s="44">
        <f ca="1" t="shared" si="10"/>
        <v>0</v>
      </c>
      <c r="V27" s="44">
        <f ca="1" t="shared" si="11"/>
        <v>0</v>
      </c>
      <c r="W27" s="44">
        <f ca="1" t="shared" si="12"/>
        <v>0</v>
      </c>
    </row>
    <row r="28" ht="12.75">
      <c r="D28" s="30"/>
    </row>
    <row r="29" spans="3:23" ht="12.75">
      <c r="C29" s="31" t="s">
        <v>1</v>
      </c>
      <c r="D29" s="54">
        <f aca="true" t="shared" si="13" ref="D29:I29">AVERAGE(D18:D27)</f>
        <v>5.530744147558384</v>
      </c>
      <c r="E29" s="18">
        <f t="shared" si="13"/>
        <v>91.43543618489468</v>
      </c>
      <c r="F29" s="18">
        <f t="shared" si="13"/>
        <v>5.960118753262103</v>
      </c>
      <c r="G29" s="18">
        <f t="shared" si="13"/>
        <v>5.6060463823998585</v>
      </c>
      <c r="H29" s="18">
        <f t="shared" si="13"/>
        <v>5.219223558442074</v>
      </c>
      <c r="I29" s="18">
        <f t="shared" si="13"/>
        <v>5.016056252014877</v>
      </c>
      <c r="J29" s="5"/>
      <c r="M29" s="18">
        <f>AVERAGE(M18:M27)</f>
        <v>-0.38682282395778583</v>
      </c>
      <c r="S29" s="5"/>
      <c r="U29" s="5"/>
      <c r="W29" s="1"/>
    </row>
    <row r="30" spans="3:23" ht="12.75">
      <c r="C30" s="31" t="s">
        <v>0</v>
      </c>
      <c r="D30" s="54">
        <f aca="true" t="shared" si="14" ref="D30:I30">STDEV(D18:D27)</f>
        <v>0.8872877957080699</v>
      </c>
      <c r="E30" s="18">
        <f t="shared" si="14"/>
        <v>3.87232863360872</v>
      </c>
      <c r="F30" s="18">
        <f t="shared" si="14"/>
        <v>1.3652298401848184</v>
      </c>
      <c r="G30" s="18">
        <f t="shared" si="14"/>
        <v>1.467207344541796</v>
      </c>
      <c r="H30" s="18">
        <f t="shared" si="14"/>
        <v>1.3112067786284385</v>
      </c>
      <c r="I30" s="18">
        <f t="shared" si="14"/>
        <v>0.6893420220063959</v>
      </c>
      <c r="J30" s="5"/>
      <c r="S30" s="5"/>
      <c r="U30" s="5"/>
      <c r="W30" s="1"/>
    </row>
    <row r="32" spans="4:19" ht="12.75">
      <c r="D32" s="45" t="s">
        <v>37</v>
      </c>
      <c r="E32" s="45" t="s">
        <v>35</v>
      </c>
      <c r="F32" s="45" t="s">
        <v>27</v>
      </c>
      <c r="G32" s="45" t="s">
        <v>30</v>
      </c>
      <c r="H32" s="45" t="s">
        <v>33</v>
      </c>
      <c r="I32" s="45" t="s">
        <v>34</v>
      </c>
      <c r="S32" s="3"/>
    </row>
    <row r="33" spans="4:9" ht="25.5">
      <c r="D33" s="46" t="s">
        <v>28</v>
      </c>
      <c r="E33" s="46" t="s">
        <v>36</v>
      </c>
      <c r="F33" s="46" t="s">
        <v>23</v>
      </c>
      <c r="G33" s="46" t="s">
        <v>23</v>
      </c>
      <c r="H33" s="46" t="s">
        <v>23</v>
      </c>
      <c r="I33" s="46" t="s">
        <v>23</v>
      </c>
    </row>
    <row r="34" spans="4:9" ht="15">
      <c r="D34" s="47">
        <f>D11</f>
        <v>6</v>
      </c>
      <c r="E34" s="47">
        <f>E11</f>
        <v>90</v>
      </c>
      <c r="F34" s="48">
        <v>0</v>
      </c>
      <c r="G34" s="48">
        <v>0</v>
      </c>
      <c r="H34" s="48">
        <v>-2</v>
      </c>
      <c r="I34" s="48">
        <v>-2</v>
      </c>
    </row>
    <row r="35" spans="4:9" ht="25.5">
      <c r="D35" s="46" t="s">
        <v>29</v>
      </c>
      <c r="E35" s="46" t="s">
        <v>29</v>
      </c>
      <c r="F35" s="46" t="s">
        <v>32</v>
      </c>
      <c r="G35" s="46" t="s">
        <v>32</v>
      </c>
      <c r="H35" s="46" t="s">
        <v>32</v>
      </c>
      <c r="I35" s="46" t="s">
        <v>32</v>
      </c>
    </row>
    <row r="36" spans="4:9" ht="15">
      <c r="D36" s="47">
        <f aca="true" t="shared" si="15" ref="D36:I36">D13</f>
        <v>1</v>
      </c>
      <c r="E36" s="47">
        <f t="shared" si="15"/>
        <v>5</v>
      </c>
      <c r="F36" s="47">
        <f t="shared" si="15"/>
        <v>1</v>
      </c>
      <c r="G36" s="47">
        <f t="shared" si="15"/>
        <v>1</v>
      </c>
      <c r="H36" s="47">
        <f t="shared" si="15"/>
        <v>1</v>
      </c>
      <c r="I36" s="47">
        <f t="shared" si="15"/>
        <v>1</v>
      </c>
    </row>
    <row r="37" spans="4:9" ht="25.5">
      <c r="D37" s="49"/>
      <c r="E37" s="46" t="s">
        <v>47</v>
      </c>
      <c r="F37" s="46" t="s">
        <v>31</v>
      </c>
      <c r="G37" s="46" t="s">
        <v>31</v>
      </c>
      <c r="H37" s="46" t="s">
        <v>31</v>
      </c>
      <c r="I37" s="46" t="s">
        <v>31</v>
      </c>
    </row>
    <row r="38" spans="4:9" ht="15">
      <c r="D38" s="50"/>
      <c r="E38" s="47">
        <v>-0.9</v>
      </c>
      <c r="F38" s="48">
        <v>0</v>
      </c>
      <c r="G38" s="48">
        <v>0</v>
      </c>
      <c r="H38" s="48">
        <v>2</v>
      </c>
      <c r="I38" s="48">
        <v>2</v>
      </c>
    </row>
    <row r="39" spans="2:23" ht="25.5">
      <c r="B39" s="51" t="str">
        <f aca="true" t="shared" si="16" ref="B39:I39">B17</f>
        <v>Group</v>
      </c>
      <c r="C39" s="51" t="str">
        <f t="shared" si="16"/>
        <v>Subject</v>
      </c>
      <c r="D39" s="51" t="str">
        <f t="shared" si="16"/>
        <v>True Y</v>
      </c>
      <c r="E39" s="51" t="str">
        <f t="shared" si="16"/>
        <v>X</v>
      </c>
      <c r="F39" s="51" t="str">
        <f t="shared" si="16"/>
        <v> Ypre1</v>
      </c>
      <c r="G39" s="51" t="str">
        <f t="shared" si="16"/>
        <v> Ypre2</v>
      </c>
      <c r="H39" s="51" t="str">
        <f t="shared" si="16"/>
        <v> Ypost1</v>
      </c>
      <c r="I39" s="51" t="str">
        <f t="shared" si="16"/>
        <v>Ypost2</v>
      </c>
      <c r="L39" s="21" t="str">
        <f>L17</f>
        <v>Y pre2-pre1</v>
      </c>
      <c r="M39" s="21" t="str">
        <f>M17</f>
        <v>Y post1
-pre2</v>
      </c>
      <c r="N39" s="21" t="str">
        <f>N17</f>
        <v>Y post2
-pre2</v>
      </c>
      <c r="T39" s="53" t="s">
        <v>48</v>
      </c>
      <c r="U39" s="53" t="s">
        <v>49</v>
      </c>
      <c r="V39" s="53" t="s">
        <v>50</v>
      </c>
      <c r="W39" s="53" t="s">
        <v>51</v>
      </c>
    </row>
    <row r="40" spans="2:23" ht="12.75">
      <c r="B40" s="11" t="s">
        <v>46</v>
      </c>
      <c r="C40" s="11" t="s">
        <v>12</v>
      </c>
      <c r="D40" s="52">
        <f aca="true" ca="1" t="shared" si="17" ref="D40:D49">D$34+D$36*NORMSINV(RAND())</f>
        <v>6.725220017536028</v>
      </c>
      <c r="E40" s="22">
        <f aca="true" ca="1" t="shared" si="18" ref="E40:E49">$E$34+$E$36*NORMSINV(RAND())</f>
        <v>87.83015354115257</v>
      </c>
      <c r="F40" s="22">
        <f aca="true" ca="1" t="shared" si="19" ref="F40:F49">D40+F$34+T40+F$36*NORMSINV(RAND())</f>
        <v>6.125573614832355</v>
      </c>
      <c r="G40" s="22">
        <f aca="true" ca="1" t="shared" si="20" ref="G40:G49">D40+G$34+U40+G$36*NORMSINV(RAND())</f>
        <v>7.03855649431474</v>
      </c>
      <c r="H40" s="22">
        <f aca="true" ca="1" t="shared" si="21" ref="H40:H49">D40+H$34+V40+H$36*NORMSINV(RAND())</f>
        <v>1.209100560082124</v>
      </c>
      <c r="I40" s="22">
        <f aca="true" ca="1" t="shared" si="22" ref="I40:I49">D40+I$34+W40+I$36*NORMSINV(RAND())</f>
        <v>3.8543126003929533</v>
      </c>
      <c r="L40" s="22">
        <f aca="true" t="shared" si="23" ref="L40:L49">G40-F40</f>
        <v>0.9129828794823851</v>
      </c>
      <c r="M40" s="22">
        <f aca="true" t="shared" si="24" ref="M40:M49">H40-G40</f>
        <v>-5.829455934232616</v>
      </c>
      <c r="N40" s="22">
        <f aca="true" t="shared" si="25" ref="N40:N49">I40-G40</f>
        <v>-3.1842438939217867</v>
      </c>
      <c r="T40" s="52">
        <f aca="true" ca="1" t="shared" si="26" ref="T40:T49">F$38*($E$38*(E40-$E$34)/$E$36+SQRT(1-$E$38^2)*NORMSINV(RAND()))</f>
        <v>0</v>
      </c>
      <c r="U40" s="52">
        <f aca="true" ca="1" t="shared" si="27" ref="U40:U49">G$38*($E$38*(E40-$E$34)/$E$36+SQRT(1-$E$38^2)*NORMSINV(RAND()))</f>
        <v>0</v>
      </c>
      <c r="V40" s="52">
        <f aca="true" ca="1" t="shared" si="28" ref="V40:V49">H$38*($E$38*(E40-$E$34)/$E$36+SQRT(1-$E$38^2)*NORMSINV(RAND()))</f>
        <v>-0.7087225231617749</v>
      </c>
      <c r="W40" s="52">
        <f aca="true" ca="1" t="shared" si="29" ref="W40:W49">I$38*($E$38*(E40-$E$34)/$E$36+SQRT(1-$E$38^2)*NORMSINV(RAND()))</f>
        <v>0.23935162725067483</v>
      </c>
    </row>
    <row r="41" spans="2:23" ht="12.75">
      <c r="B41" s="11" t="s">
        <v>46</v>
      </c>
      <c r="C41" s="11" t="s">
        <v>13</v>
      </c>
      <c r="D41" s="52">
        <f ca="1" t="shared" si="17"/>
        <v>4.503237735488343</v>
      </c>
      <c r="E41" s="22">
        <f ca="1" t="shared" si="18"/>
        <v>98.51939447326838</v>
      </c>
      <c r="F41" s="22">
        <f ca="1" t="shared" si="19"/>
        <v>3.8182939493197146</v>
      </c>
      <c r="G41" s="22">
        <f ca="1" t="shared" si="20"/>
        <v>3.3944949286842356</v>
      </c>
      <c r="H41" s="22">
        <f ca="1" t="shared" si="21"/>
        <v>-1.6472227312175312</v>
      </c>
      <c r="I41" s="22">
        <f ca="1" t="shared" si="22"/>
        <v>1.2853866547959503</v>
      </c>
      <c r="L41" s="22">
        <f t="shared" si="23"/>
        <v>-0.4237990206354789</v>
      </c>
      <c r="M41" s="22">
        <f t="shared" si="24"/>
        <v>-5.041717659901767</v>
      </c>
      <c r="N41" s="22">
        <f t="shared" si="25"/>
        <v>-2.1091082738882854</v>
      </c>
      <c r="T41" s="52">
        <f ca="1" t="shared" si="26"/>
        <v>0</v>
      </c>
      <c r="U41" s="52">
        <f ca="1" t="shared" si="27"/>
        <v>0</v>
      </c>
      <c r="V41" s="52">
        <f ca="1" t="shared" si="28"/>
        <v>-3.0940412427171164</v>
      </c>
      <c r="W41" s="52">
        <f ca="1" t="shared" si="29"/>
        <v>-2.6141896140579726</v>
      </c>
    </row>
    <row r="42" spans="2:23" ht="12.75">
      <c r="B42" s="11" t="s">
        <v>46</v>
      </c>
      <c r="C42" s="11" t="s">
        <v>14</v>
      </c>
      <c r="D42" s="52">
        <f ca="1" t="shared" si="17"/>
        <v>3.574625239464745</v>
      </c>
      <c r="E42" s="22">
        <f ca="1" t="shared" si="18"/>
        <v>86.29078192505335</v>
      </c>
      <c r="F42" s="22">
        <f ca="1" t="shared" si="19"/>
        <v>3.2926644680885397</v>
      </c>
      <c r="G42" s="22">
        <f ca="1" t="shared" si="20"/>
        <v>2.2918947585230103</v>
      </c>
      <c r="H42" s="22">
        <f ca="1" t="shared" si="21"/>
        <v>3.8885317259502754</v>
      </c>
      <c r="I42" s="22">
        <f ca="1" t="shared" si="22"/>
        <v>5.672297564132521</v>
      </c>
      <c r="L42" s="22">
        <f t="shared" si="23"/>
        <v>-1.0007697095655295</v>
      </c>
      <c r="M42" s="22">
        <f t="shared" si="24"/>
        <v>1.5966369674272651</v>
      </c>
      <c r="N42" s="22">
        <f t="shared" si="25"/>
        <v>3.3804028056095103</v>
      </c>
      <c r="T42" s="52">
        <f ca="1" t="shared" si="26"/>
        <v>0</v>
      </c>
      <c r="U42" s="52">
        <f ca="1" t="shared" si="27"/>
        <v>0</v>
      </c>
      <c r="V42" s="52">
        <f ca="1" t="shared" si="28"/>
        <v>2.337343991598301</v>
      </c>
      <c r="W42" s="52">
        <f ca="1" t="shared" si="29"/>
        <v>2.736782711875149</v>
      </c>
    </row>
    <row r="43" spans="2:23" ht="12.75">
      <c r="B43" s="11" t="s">
        <v>46</v>
      </c>
      <c r="C43" s="11" t="s">
        <v>15</v>
      </c>
      <c r="D43" s="52">
        <f ca="1" t="shared" si="17"/>
        <v>6.7209249088495095</v>
      </c>
      <c r="E43" s="22">
        <f ca="1" t="shared" si="18"/>
        <v>94.59471803543835</v>
      </c>
      <c r="F43" s="22">
        <f ca="1" t="shared" si="19"/>
        <v>6.522812121048702</v>
      </c>
      <c r="G43" s="22">
        <f ca="1" t="shared" si="20"/>
        <v>8.243134480663258</v>
      </c>
      <c r="H43" s="22">
        <f ca="1" t="shared" si="21"/>
        <v>2.686894079915943</v>
      </c>
      <c r="I43" s="22">
        <f ca="1" t="shared" si="22"/>
        <v>3.136203109353767</v>
      </c>
      <c r="L43" s="22">
        <f t="shared" si="23"/>
        <v>1.7203223596145563</v>
      </c>
      <c r="M43" s="22">
        <f t="shared" si="24"/>
        <v>-5.556240400747315</v>
      </c>
      <c r="N43" s="22">
        <f t="shared" si="25"/>
        <v>-5.106931371309491</v>
      </c>
      <c r="T43" s="52">
        <f ca="1" t="shared" si="26"/>
        <v>0</v>
      </c>
      <c r="U43" s="52">
        <f ca="1" t="shared" si="27"/>
        <v>0</v>
      </c>
      <c r="V43" s="52">
        <f ca="1" t="shared" si="28"/>
        <v>-1.4057687930859208</v>
      </c>
      <c r="W43" s="52">
        <f ca="1" t="shared" si="29"/>
        <v>-1.9004466898850534</v>
      </c>
    </row>
    <row r="44" spans="2:23" ht="12.75">
      <c r="B44" s="11" t="s">
        <v>46</v>
      </c>
      <c r="C44" s="11" t="s">
        <v>16</v>
      </c>
      <c r="D44" s="52">
        <f ca="1" t="shared" si="17"/>
        <v>5.963839802722907</v>
      </c>
      <c r="E44" s="22">
        <f ca="1" t="shared" si="18"/>
        <v>89.18983583855359</v>
      </c>
      <c r="F44" s="22">
        <f ca="1" t="shared" si="19"/>
        <v>6.858536030793907</v>
      </c>
      <c r="G44" s="22">
        <f ca="1" t="shared" si="20"/>
        <v>7.558616267700785</v>
      </c>
      <c r="H44" s="22">
        <f ca="1" t="shared" si="21"/>
        <v>6.3287066483186765</v>
      </c>
      <c r="I44" s="22">
        <f ca="1" t="shared" si="22"/>
        <v>3.2386112073224096</v>
      </c>
      <c r="L44" s="22">
        <f t="shared" si="23"/>
        <v>0.7000802369068779</v>
      </c>
      <c r="M44" s="22">
        <f t="shared" si="24"/>
        <v>-1.2299096193821084</v>
      </c>
      <c r="N44" s="22">
        <f t="shared" si="25"/>
        <v>-4.320005060378375</v>
      </c>
      <c r="T44" s="52">
        <f ca="1" t="shared" si="26"/>
        <v>0</v>
      </c>
      <c r="U44" s="52">
        <f ca="1" t="shared" si="27"/>
        <v>0</v>
      </c>
      <c r="V44" s="52">
        <f ca="1" t="shared" si="28"/>
        <v>1.7384305790081895</v>
      </c>
      <c r="W44" s="52">
        <f ca="1" t="shared" si="29"/>
        <v>0.15167384522177302</v>
      </c>
    </row>
    <row r="45" spans="2:23" ht="12.75">
      <c r="B45" s="11" t="s">
        <v>46</v>
      </c>
      <c r="C45" s="11" t="s">
        <v>17</v>
      </c>
      <c r="D45" s="52">
        <f ca="1" t="shared" si="17"/>
        <v>6.307534392195803</v>
      </c>
      <c r="E45" s="22">
        <f ca="1" t="shared" si="18"/>
        <v>87.00418309646679</v>
      </c>
      <c r="F45" s="22">
        <f ca="1" t="shared" si="19"/>
        <v>5.643351520079797</v>
      </c>
      <c r="G45" s="22">
        <f ca="1" t="shared" si="20"/>
        <v>6.560728104646614</v>
      </c>
      <c r="H45" s="22">
        <f ca="1" t="shared" si="21"/>
        <v>4.9840784840078705</v>
      </c>
      <c r="I45" s="22">
        <f ca="1" t="shared" si="22"/>
        <v>4.638562458380818</v>
      </c>
      <c r="L45" s="22">
        <f t="shared" si="23"/>
        <v>0.9173765845668171</v>
      </c>
      <c r="M45" s="22">
        <f t="shared" si="24"/>
        <v>-1.5766496206387437</v>
      </c>
      <c r="N45" s="22">
        <f t="shared" si="25"/>
        <v>-1.9221656462657961</v>
      </c>
      <c r="T45" s="52">
        <f ca="1" t="shared" si="26"/>
        <v>0</v>
      </c>
      <c r="U45" s="52">
        <f ca="1" t="shared" si="27"/>
        <v>0</v>
      </c>
      <c r="V45" s="52">
        <f ca="1" t="shared" si="28"/>
        <v>1.7087654974246498</v>
      </c>
      <c r="W45" s="52">
        <f ca="1" t="shared" si="29"/>
        <v>0.44076358097157886</v>
      </c>
    </row>
    <row r="46" spans="2:23" ht="12.75">
      <c r="B46" s="11" t="s">
        <v>46</v>
      </c>
      <c r="C46" s="11" t="s">
        <v>18</v>
      </c>
      <c r="D46" s="52">
        <f ca="1" t="shared" si="17"/>
        <v>8.271906771137633</v>
      </c>
      <c r="E46" s="22">
        <f ca="1" t="shared" si="18"/>
        <v>92.95113437780617</v>
      </c>
      <c r="F46" s="22">
        <f ca="1" t="shared" si="19"/>
        <v>6.106092532526467</v>
      </c>
      <c r="G46" s="22">
        <f ca="1" t="shared" si="20"/>
        <v>7.53335031101185</v>
      </c>
      <c r="H46" s="22">
        <f ca="1" t="shared" si="21"/>
        <v>7.2254883447258935</v>
      </c>
      <c r="I46" s="22">
        <f ca="1" t="shared" si="22"/>
        <v>4.580496901022997</v>
      </c>
      <c r="L46" s="22">
        <f t="shared" si="23"/>
        <v>1.4272577784853828</v>
      </c>
      <c r="M46" s="22">
        <f t="shared" si="24"/>
        <v>-0.3078619662859561</v>
      </c>
      <c r="N46" s="22">
        <f t="shared" si="25"/>
        <v>-2.952853409988853</v>
      </c>
      <c r="T46" s="52">
        <f ca="1" t="shared" si="26"/>
        <v>0</v>
      </c>
      <c r="U46" s="52">
        <f ca="1" t="shared" si="27"/>
        <v>0</v>
      </c>
      <c r="V46" s="52">
        <f ca="1" t="shared" si="28"/>
        <v>-0.7102152846394161</v>
      </c>
      <c r="W46" s="52">
        <f ca="1" t="shared" si="29"/>
        <v>-1.5306458662904074</v>
      </c>
    </row>
    <row r="47" spans="2:23" ht="12.75">
      <c r="B47" s="11" t="s">
        <v>46</v>
      </c>
      <c r="C47" s="11" t="s">
        <v>19</v>
      </c>
      <c r="D47" s="52">
        <f ca="1" t="shared" si="17"/>
        <v>7.771139329728239</v>
      </c>
      <c r="E47" s="22">
        <f ca="1" t="shared" si="18"/>
        <v>92.5579785011694</v>
      </c>
      <c r="F47" s="22">
        <f ca="1" t="shared" si="19"/>
        <v>9.535201444059096</v>
      </c>
      <c r="G47" s="22">
        <f ca="1" t="shared" si="20"/>
        <v>7.618449315007395</v>
      </c>
      <c r="H47" s="22">
        <f ca="1" t="shared" si="21"/>
        <v>5.414585663324865</v>
      </c>
      <c r="I47" s="22">
        <f ca="1" t="shared" si="22"/>
        <v>3.8889230149287934</v>
      </c>
      <c r="L47" s="22">
        <f t="shared" si="23"/>
        <v>-1.9167521290517007</v>
      </c>
      <c r="M47" s="22">
        <f t="shared" si="24"/>
        <v>-2.2038636516825303</v>
      </c>
      <c r="N47" s="22">
        <f t="shared" si="25"/>
        <v>-3.729526300078602</v>
      </c>
      <c r="T47" s="52">
        <f ca="1" t="shared" si="26"/>
        <v>0</v>
      </c>
      <c r="U47" s="52">
        <f ca="1" t="shared" si="27"/>
        <v>0</v>
      </c>
      <c r="V47" s="52">
        <f ca="1" t="shared" si="28"/>
        <v>-1.1894129554501922</v>
      </c>
      <c r="W47" s="52">
        <f ca="1" t="shared" si="29"/>
        <v>-0.9515702957573091</v>
      </c>
    </row>
    <row r="48" spans="2:23" ht="12.75">
      <c r="B48" s="11" t="s">
        <v>46</v>
      </c>
      <c r="C48" s="11" t="s">
        <v>20</v>
      </c>
      <c r="D48" s="52">
        <f ca="1" t="shared" si="17"/>
        <v>5.2050296837477275</v>
      </c>
      <c r="E48" s="22">
        <f ca="1" t="shared" si="18"/>
        <v>95.10123594959073</v>
      </c>
      <c r="F48" s="22">
        <f ca="1" t="shared" si="19"/>
        <v>5.761659107788591</v>
      </c>
      <c r="G48" s="22">
        <f ca="1" t="shared" si="20"/>
        <v>6.00454277556745</v>
      </c>
      <c r="H48" s="22">
        <f ca="1" t="shared" si="21"/>
        <v>1.6840629316044913</v>
      </c>
      <c r="I48" s="22">
        <f ca="1" t="shared" si="22"/>
        <v>1.6368608662657742</v>
      </c>
      <c r="L48" s="22">
        <f t="shared" si="23"/>
        <v>0.24288366777885884</v>
      </c>
      <c r="M48" s="22">
        <f t="shared" si="24"/>
        <v>-4.320479843962959</v>
      </c>
      <c r="N48" s="22">
        <f t="shared" si="25"/>
        <v>-4.367681909301676</v>
      </c>
      <c r="T48" s="52">
        <f ca="1" t="shared" si="26"/>
        <v>0</v>
      </c>
      <c r="U48" s="52">
        <f ca="1" t="shared" si="27"/>
        <v>0</v>
      </c>
      <c r="V48" s="52">
        <f ca="1" t="shared" si="28"/>
        <v>-1.3966976109737068</v>
      </c>
      <c r="W48" s="52">
        <f ca="1" t="shared" si="29"/>
        <v>-1.155207786896907</v>
      </c>
    </row>
    <row r="49" spans="2:23" ht="12.75">
      <c r="B49" s="11" t="s">
        <v>46</v>
      </c>
      <c r="C49" s="11" t="s">
        <v>21</v>
      </c>
      <c r="D49" s="52">
        <f ca="1" t="shared" si="17"/>
        <v>6.337277512470433</v>
      </c>
      <c r="E49" s="22">
        <f ca="1" t="shared" si="18"/>
        <v>96.7610530581756</v>
      </c>
      <c r="F49" s="22">
        <f ca="1" t="shared" si="19"/>
        <v>6.709815773220436</v>
      </c>
      <c r="G49" s="22">
        <f ca="1" t="shared" si="20"/>
        <v>5.022238127060162</v>
      </c>
      <c r="H49" s="22">
        <f ca="1" t="shared" si="21"/>
        <v>0.6520706410148822</v>
      </c>
      <c r="I49" s="22">
        <f ca="1" t="shared" si="22"/>
        <v>2.574458774454291</v>
      </c>
      <c r="L49" s="22">
        <f t="shared" si="23"/>
        <v>-1.6875776461602738</v>
      </c>
      <c r="M49" s="22">
        <f t="shared" si="24"/>
        <v>-4.37016748604528</v>
      </c>
      <c r="N49" s="22">
        <f t="shared" si="25"/>
        <v>-2.4477793526058713</v>
      </c>
      <c r="T49" s="52">
        <f ca="1" t="shared" si="26"/>
        <v>0</v>
      </c>
      <c r="U49" s="52">
        <f ca="1" t="shared" si="27"/>
        <v>0</v>
      </c>
      <c r="V49" s="52">
        <f ca="1" t="shared" si="28"/>
        <v>-3.6080712845325684</v>
      </c>
      <c r="W49" s="52">
        <f ca="1" t="shared" si="29"/>
        <v>-2.3812177675578687</v>
      </c>
    </row>
    <row r="50" ht="12.75">
      <c r="D50" s="30"/>
    </row>
    <row r="51" spans="3:13" ht="12.75">
      <c r="C51" s="31" t="s">
        <v>1</v>
      </c>
      <c r="D51" s="54">
        <f aca="true" t="shared" si="30" ref="D51:I51">AVERAGE(D40:D49)</f>
        <v>6.138073539334139</v>
      </c>
      <c r="E51" s="18">
        <f t="shared" si="30"/>
        <v>92.08004687966749</v>
      </c>
      <c r="F51" s="18">
        <f t="shared" si="30"/>
        <v>6.037400056175761</v>
      </c>
      <c r="G51" s="18">
        <f t="shared" si="30"/>
        <v>6.126600556317951</v>
      </c>
      <c r="H51" s="18">
        <f t="shared" si="30"/>
        <v>3.2426296347727486</v>
      </c>
      <c r="I51" s="18">
        <f t="shared" si="30"/>
        <v>3.4506113151050273</v>
      </c>
      <c r="M51" s="18">
        <f>AVERAGE(M40:M49)</f>
        <v>-2.8839709215452007</v>
      </c>
    </row>
    <row r="52" spans="3:9" ht="12.75">
      <c r="C52" s="31" t="s">
        <v>0</v>
      </c>
      <c r="D52" s="54">
        <f aca="true" t="shared" si="31" ref="D52:I52">STDEV(D40:D49)</f>
        <v>1.4188370656335836</v>
      </c>
      <c r="E52" s="18">
        <f t="shared" si="31"/>
        <v>4.288359928248348</v>
      </c>
      <c r="F52" s="18">
        <f t="shared" si="31"/>
        <v>1.7094005616431136</v>
      </c>
      <c r="G52" s="18">
        <f t="shared" si="31"/>
        <v>1.976499627454211</v>
      </c>
      <c r="H52" s="18">
        <f t="shared" si="31"/>
        <v>2.8096881235968225</v>
      </c>
      <c r="I52" s="18">
        <f t="shared" si="31"/>
        <v>1.3690296392963186</v>
      </c>
    </row>
    <row r="54" spans="11:14" ht="12.75">
      <c r="K54" s="17" t="s">
        <v>39</v>
      </c>
      <c r="L54" s="18">
        <f>MAX(L18:L27,L40:L49)</f>
        <v>1.7849207661664925</v>
      </c>
      <c r="M54" s="18">
        <f>MAX(M18:M27,M40:M49)</f>
        <v>1.5966369674272651</v>
      </c>
      <c r="N54" s="18">
        <f>MAX(N18:N27,N40:N49)</f>
        <v>3.3804028056095103</v>
      </c>
    </row>
    <row r="55" spans="11:14" ht="12.75">
      <c r="K55" s="17" t="s">
        <v>40</v>
      </c>
      <c r="L55" s="18">
        <f>MIN(L18:L27,L40:L49)</f>
        <v>-1.9167521290517007</v>
      </c>
      <c r="M55" s="18">
        <f>MIN(M18:M27,M40:M49)</f>
        <v>-5.829455934232616</v>
      </c>
      <c r="N55" s="18">
        <f>MIN(N18:N27,N40:N49)</f>
        <v>-5.106931371309491</v>
      </c>
    </row>
    <row r="56" ht="12.75">
      <c r="C56" t="s">
        <v>59</v>
      </c>
    </row>
    <row r="57" spans="5:6" ht="25.5">
      <c r="E57" t="s">
        <v>35</v>
      </c>
      <c r="F57" s="4" t="str">
        <f>M39</f>
        <v>Y post1
-pre2</v>
      </c>
    </row>
    <row r="58" spans="4:8" ht="12.75">
      <c r="D58" s="1" t="s">
        <v>57</v>
      </c>
      <c r="E58" s="55">
        <f>E29</f>
        <v>91.43543618489468</v>
      </c>
      <c r="F58" s="2">
        <v>-10</v>
      </c>
      <c r="G58" s="5">
        <f>F59</f>
        <v>-0.38682282395778583</v>
      </c>
      <c r="H58" s="5">
        <f>E58</f>
        <v>91.43543618489468</v>
      </c>
    </row>
    <row r="59" spans="4:8" ht="12.75">
      <c r="D59" s="1"/>
      <c r="E59" s="55">
        <f>E58</f>
        <v>91.43543618489468</v>
      </c>
      <c r="F59" s="5">
        <f>M29</f>
        <v>-0.38682282395778583</v>
      </c>
      <c r="G59" s="5">
        <f>G58</f>
        <v>-0.38682282395778583</v>
      </c>
      <c r="H59" s="2">
        <v>75</v>
      </c>
    </row>
    <row r="60" ht="12.75">
      <c r="D60" s="1"/>
    </row>
    <row r="61" spans="4:8" ht="12.75">
      <c r="D61" s="1" t="s">
        <v>58</v>
      </c>
      <c r="E61" s="55">
        <f>E51</f>
        <v>92.08004687966749</v>
      </c>
      <c r="F61" s="2">
        <f>F58</f>
        <v>-10</v>
      </c>
      <c r="G61" s="5">
        <f>F62</f>
        <v>-2.8839709215452007</v>
      </c>
      <c r="H61" s="5">
        <f>E61</f>
        <v>92.08004687966749</v>
      </c>
    </row>
    <row r="62" spans="4:8" ht="12.75">
      <c r="D62" s="1"/>
      <c r="E62" s="55">
        <f>E61</f>
        <v>92.08004687966749</v>
      </c>
      <c r="F62" s="5">
        <f>M51</f>
        <v>-2.8839709215452007</v>
      </c>
      <c r="G62" s="5">
        <f>G61</f>
        <v>-2.8839709215452007</v>
      </c>
      <c r="H62" s="2">
        <v>75</v>
      </c>
    </row>
    <row r="63" ht="12.75">
      <c r="D63" s="1"/>
    </row>
    <row r="64" spans="4:6" ht="12.75">
      <c r="D64" s="1" t="s">
        <v>38</v>
      </c>
      <c r="E64" s="55">
        <f>AVERAGE(E18:E27,E40:E49)</f>
        <v>91.75774153228107</v>
      </c>
      <c r="F64" s="2">
        <f>F61</f>
        <v>-10</v>
      </c>
    </row>
    <row r="65" spans="5:6" ht="12.75">
      <c r="E65" s="55">
        <f>E64</f>
        <v>91.75774153228107</v>
      </c>
      <c r="F65" s="5">
        <f>M54</f>
        <v>1.5966369674272651</v>
      </c>
    </row>
    <row r="67" spans="4:6" ht="12.75">
      <c r="D67" s="1" t="s">
        <v>24</v>
      </c>
      <c r="E67">
        <f>E11</f>
        <v>90</v>
      </c>
      <c r="F67" s="2">
        <f>F64</f>
        <v>-10</v>
      </c>
    </row>
    <row r="68" spans="5:6" ht="12.75">
      <c r="E68">
        <f>E67</f>
        <v>90</v>
      </c>
      <c r="F68" s="5">
        <f>H34</f>
        <v>-2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Auckland University of Technology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Reviewer</dc:creator>
  <cp:keywords/>
  <dc:description/>
  <cp:lastModifiedBy>Will Hopkins</cp:lastModifiedBy>
  <dcterms:created xsi:type="dcterms:W3CDTF">2006-09-18T18:15:32Z</dcterms:created>
  <dcterms:modified xsi:type="dcterms:W3CDTF">2010-05-03T20:28:15Z</dcterms:modified>
  <cp:category/>
  <cp:version/>
  <cp:contentType/>
  <cp:contentStatus/>
</cp:coreProperties>
</file>